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2" activeTab="8"/>
  </bookViews>
  <sheets>
    <sheet name="Vendimi" sheetId="13" r:id="rId1"/>
    <sheet name="Raporti financiar" sheetId="9" r:id="rId2"/>
    <sheet name="Tab. e buxhetit" sheetId="5" r:id="rId3"/>
    <sheet name="Mallrat" sheetId="8" r:id="rId4"/>
    <sheet name="Kapitalet" sheetId="3" r:id="rId5"/>
    <sheet name="Subvencionet dhe pagat" sheetId="4" r:id="rId6"/>
    <sheet name="Deputetët" sheetId="10" r:id="rId7"/>
    <sheet name="Administrata" sheetId="11" r:id="rId8"/>
    <sheet name="Stafi mbështetës politik" sheetId="12" r:id="rId9"/>
  </sheets>
  <definedNames>
    <definedName name="_xlnm.Print_Area" localSheetId="3">Mallrat!$A$1:$J$110</definedName>
  </definedNames>
  <calcPr calcId="125725"/>
</workbook>
</file>

<file path=xl/calcChain.xml><?xml version="1.0" encoding="utf-8"?>
<calcChain xmlns="http://schemas.openxmlformats.org/spreadsheetml/2006/main">
  <c r="D166" i="10"/>
  <c r="H94" i="8"/>
  <c r="F91"/>
  <c r="G91"/>
  <c r="G100"/>
  <c r="G79"/>
  <c r="G34"/>
  <c r="G23"/>
  <c r="G10"/>
  <c r="G9"/>
  <c r="G8"/>
  <c r="G7"/>
  <c r="G6"/>
  <c r="G5" s="1"/>
  <c r="G16" i="3" l="1"/>
  <c r="I7" l="1"/>
  <c r="J18"/>
  <c r="D79" i="8"/>
  <c r="D71"/>
  <c r="D28"/>
  <c r="E23" i="4" l="1"/>
  <c r="G7" l="1"/>
  <c r="G5" s="1"/>
  <c r="G14" i="5"/>
  <c r="G16"/>
  <c r="H15"/>
  <c r="G15"/>
  <c r="E15"/>
  <c r="E16"/>
  <c r="E17"/>
  <c r="E18"/>
  <c r="E14"/>
  <c r="C19"/>
  <c r="E14" i="8"/>
  <c r="E15"/>
  <c r="E16"/>
  <c r="E17"/>
  <c r="E18"/>
  <c r="C103"/>
  <c r="C99"/>
  <c r="E96"/>
  <c r="C91"/>
  <c r="C84"/>
  <c r="C80"/>
  <c r="C79" s="1"/>
  <c r="C68"/>
  <c r="C60" s="1"/>
  <c r="C51"/>
  <c r="C39"/>
  <c r="C28"/>
  <c r="C21"/>
  <c r="C13"/>
  <c r="C7"/>
  <c r="E7" s="1"/>
  <c r="C6"/>
  <c r="E6" s="1"/>
  <c r="Q104" l="1"/>
  <c r="H100"/>
  <c r="F100"/>
  <c r="E100"/>
  <c r="G99"/>
  <c r="F99"/>
  <c r="D99"/>
  <c r="E99" s="1"/>
  <c r="H96"/>
  <c r="H91"/>
  <c r="E91"/>
  <c r="D91"/>
  <c r="H88"/>
  <c r="E88"/>
  <c r="H87"/>
  <c r="E87"/>
  <c r="H86"/>
  <c r="E86"/>
  <c r="H85"/>
  <c r="E85"/>
  <c r="G84"/>
  <c r="H84" s="1"/>
  <c r="F84"/>
  <c r="D84"/>
  <c r="E84" s="1"/>
  <c r="H80"/>
  <c r="E80"/>
  <c r="F79"/>
  <c r="H79" s="1"/>
  <c r="E79"/>
  <c r="H68"/>
  <c r="E68"/>
  <c r="H67"/>
  <c r="G60"/>
  <c r="F60"/>
  <c r="D60"/>
  <c r="E60" s="1"/>
  <c r="H52"/>
  <c r="E52"/>
  <c r="G51"/>
  <c r="H51" s="1"/>
  <c r="F51"/>
  <c r="D51"/>
  <c r="E51" s="1"/>
  <c r="H48"/>
  <c r="H42"/>
  <c r="H40"/>
  <c r="F39"/>
  <c r="H39" s="1"/>
  <c r="D39"/>
  <c r="H35"/>
  <c r="F34"/>
  <c r="F28" s="1"/>
  <c r="H33"/>
  <c r="H32"/>
  <c r="H29"/>
  <c r="G28"/>
  <c r="E28"/>
  <c r="H24"/>
  <c r="E24"/>
  <c r="H23"/>
  <c r="F23"/>
  <c r="F21" s="1"/>
  <c r="E23"/>
  <c r="H22"/>
  <c r="E22"/>
  <c r="G21"/>
  <c r="D21"/>
  <c r="E21" s="1"/>
  <c r="H18"/>
  <c r="H17"/>
  <c r="H16"/>
  <c r="H15"/>
  <c r="H14"/>
  <c r="G13"/>
  <c r="F13"/>
  <c r="D13"/>
  <c r="E13" s="1"/>
  <c r="H10"/>
  <c r="F10"/>
  <c r="F9"/>
  <c r="F8"/>
  <c r="H8" s="1"/>
  <c r="H7"/>
  <c r="F7"/>
  <c r="F6"/>
  <c r="H6" s="1"/>
  <c r="D5"/>
  <c r="C5"/>
  <c r="C107" s="1"/>
  <c r="H60" l="1"/>
  <c r="H99"/>
  <c r="G107"/>
  <c r="H21"/>
  <c r="H13"/>
  <c r="E5"/>
  <c r="D107"/>
  <c r="H28"/>
  <c r="F5"/>
  <c r="F107" s="1"/>
  <c r="H34"/>
  <c r="H9"/>
  <c r="H107" l="1"/>
  <c r="H5"/>
  <c r="J15" i="5"/>
  <c r="J16"/>
  <c r="J17"/>
  <c r="J18"/>
  <c r="E25" i="4"/>
  <c r="E24"/>
  <c r="I14" i="5"/>
  <c r="F5" i="4"/>
  <c r="F7"/>
  <c r="E8"/>
  <c r="D7"/>
  <c r="C7"/>
  <c r="D5"/>
  <c r="C5"/>
  <c r="E5" s="1"/>
  <c r="H7" i="3"/>
  <c r="F7"/>
  <c r="G7" s="1"/>
  <c r="I16" i="5"/>
  <c r="I17"/>
  <c r="I18"/>
  <c r="F15"/>
  <c r="F14"/>
  <c r="F19" s="1"/>
  <c r="J14" l="1"/>
  <c r="E7" i="4"/>
  <c r="E26"/>
  <c r="H19" i="5"/>
  <c r="J19" s="1"/>
  <c r="I15"/>
  <c r="D19"/>
  <c r="E19" s="1"/>
  <c r="J7" i="3" l="1"/>
  <c r="D26" i="4" l="1"/>
  <c r="G19" i="5"/>
  <c r="I19" s="1"/>
  <c r="F23" i="4" l="1"/>
  <c r="F24" l="1"/>
  <c r="F25"/>
  <c r="B26"/>
  <c r="C26"/>
  <c r="F26" l="1"/>
</calcChain>
</file>

<file path=xl/sharedStrings.xml><?xml version="1.0" encoding="utf-8"?>
<sst xmlns="http://schemas.openxmlformats.org/spreadsheetml/2006/main" count="1997" uniqueCount="635">
  <si>
    <t>4) Tabelat:</t>
  </si>
  <si>
    <t>a) Të hyrat:</t>
  </si>
  <si>
    <t>Ju lutem plotësoni tabelën me informatat e nevojshme.</t>
  </si>
  <si>
    <t>Kodi Ekonomik</t>
  </si>
  <si>
    <t>Kategoria Ekonomike</t>
  </si>
  <si>
    <t>Të hyrat e Planifikuara/Parashikuara për këtë periudhë</t>
  </si>
  <si>
    <t>Të hyrat vetanake të bartura nga viti paraprak</t>
  </si>
  <si>
    <t>Kuvendi i Republikës së Kosovës, nuk realizon të hyra</t>
  </si>
  <si>
    <t>b) Shpenzimet:</t>
  </si>
  <si>
    <t>Ju lutem plotësoni tabelën me të dhënat e nevojshme.</t>
  </si>
  <si>
    <t>% e shpenzimit</t>
  </si>
  <si>
    <t>Paga dhe Mëditje</t>
  </si>
  <si>
    <t>Mallra dhe shërbime</t>
  </si>
  <si>
    <t>Shërbimet komunale</t>
  </si>
  <si>
    <t>Subvencionet dhe Transferet</t>
  </si>
  <si>
    <t>Investimet Kapitale</t>
  </si>
  <si>
    <t>Gjithsej</t>
  </si>
  <si>
    <t>4. c) DETAJET E SHPENZIMEVE SIPAS KODEVE EKONOMIKE</t>
  </si>
  <si>
    <t>MALLRA DHE SHËRBIME Emri i kategorisë ekonomike</t>
  </si>
  <si>
    <t>SHPENZIME KOMUNALE</t>
  </si>
  <si>
    <t>Ryma</t>
  </si>
  <si>
    <t>Uji</t>
  </si>
  <si>
    <t>Mbeturinat</t>
  </si>
  <si>
    <t>Ngrohja qëndrore</t>
  </si>
  <si>
    <t>Shpenzimet telefonike</t>
  </si>
  <si>
    <t>SHËRBIMET E TELEKOMUNIKIMIT</t>
  </si>
  <si>
    <t>Shpenzimet për internet</t>
  </si>
  <si>
    <t>Shpenzimet e telefonisë mobile</t>
  </si>
  <si>
    <t>Shpenzimet postare</t>
  </si>
  <si>
    <t>Shpenzimet e përdorimit të kabllit optik</t>
  </si>
  <si>
    <t>SHPENZIMET PËR SHËRBIME</t>
  </si>
  <si>
    <t>Shërbimet e arsimimit dhe trajnimit</t>
  </si>
  <si>
    <t>Shërbimet e përfaqësimit dhe avokaturës</t>
  </si>
  <si>
    <t>Shërbimet e ndryshme shëndetësore</t>
  </si>
  <si>
    <t>Shërbime të ndryshme intelektuale dhe këshillëdhënëse</t>
  </si>
  <si>
    <t>Shërbime shtypje jo marketing</t>
  </si>
  <si>
    <t>Shërbime kontraktuese tjera</t>
  </si>
  <si>
    <t>Shërbime teknike</t>
  </si>
  <si>
    <t>Shpenzimet për anëtarësim</t>
  </si>
  <si>
    <t>BLERJE E MOBILJEVE DHE PAISJEVE (ME PAK SE 1000 EURO) (NENTOTALI)</t>
  </si>
  <si>
    <t xml:space="preserve">                           -   </t>
  </si>
  <si>
    <t xml:space="preserve">                         -   </t>
  </si>
  <si>
    <t xml:space="preserve">                  -   </t>
  </si>
  <si>
    <t>Mobilje (me pak se 1000 euro)</t>
  </si>
  <si>
    <t>Telefona (me pak se 1000 euro)</t>
  </si>
  <si>
    <t>Kompjuterë (me pak se 1000 euro)</t>
  </si>
  <si>
    <t>Harduer për teknologji informative (me pak se 1000 euro)</t>
  </si>
  <si>
    <t>Makina fotokopjuese (me pak se 1000 euro)</t>
  </si>
  <si>
    <t>Pajisje speciale mjeksore (me pak se 1000 euro)</t>
  </si>
  <si>
    <t>Pajisje te shërbimit policor (me pak se 1000 euro)</t>
  </si>
  <si>
    <t>Pajisje trafiku (me pak se 1000 euro)</t>
  </si>
  <si>
    <t>Pajisje tjera (me pak se 1000 euro)</t>
  </si>
  <si>
    <t>BLERJE TJERA - MALLRA DHE SHERBIME (NENTOTALI)</t>
  </si>
  <si>
    <t>Furnizime për zyrë</t>
  </si>
  <si>
    <t>Furnizim me veshmbathje</t>
  </si>
  <si>
    <t>Akomodimi</t>
  </si>
  <si>
    <t>Municion dhe armë zjarri</t>
  </si>
  <si>
    <t>Tiketat siguruese(banderollat)</t>
  </si>
  <si>
    <t>DERIVATET DHE LËNDËT DJEGËSE (NENTOTALI)</t>
  </si>
  <si>
    <t>Vaj</t>
  </si>
  <si>
    <t>Nafte per ngrohje qendrore</t>
  </si>
  <si>
    <t>Vaj per ngrohje</t>
  </si>
  <si>
    <t>Mazut</t>
  </si>
  <si>
    <t>Qymyr</t>
  </si>
  <si>
    <t>Dru</t>
  </si>
  <si>
    <t>Derivate per gjenerator</t>
  </si>
  <si>
    <t>Karburant per vetura</t>
  </si>
  <si>
    <t>LLOGARITE E AVANSIT (NENTOTALI)</t>
  </si>
  <si>
    <t>Avas per para te imeta (p.cash)</t>
  </si>
  <si>
    <t>Avans per udhetime zyrtare</t>
  </si>
  <si>
    <t>Avanc</t>
  </si>
  <si>
    <t>Avans per mallra dhe sherbime</t>
  </si>
  <si>
    <t>Avanc - per ambasadat</t>
  </si>
  <si>
    <t>SHERBIMET E REGJISTRIMIT DHE SIGURIMEVE (NENTOTALI)</t>
  </si>
  <si>
    <t>Sigurimi i ndertesave dhe tjera</t>
  </si>
  <si>
    <t>MIRËMBAJTJA (NENTOTALI)</t>
  </si>
  <si>
    <t>Mirembajtja dhe riparimi i automjeteve</t>
  </si>
  <si>
    <t>Mirembajtja e ndertesave</t>
  </si>
  <si>
    <t>Mirëmbajtja e Teknologjisë Informative</t>
  </si>
  <si>
    <t>Mirembajtja e mobileve dhe paisjeve</t>
  </si>
  <si>
    <t>SHPENZIMET E MARKETINGUT (NENTOTALI)</t>
  </si>
  <si>
    <t>Reklamat dhe konkurset</t>
  </si>
  <si>
    <t>Botimet e publikimeve</t>
  </si>
  <si>
    <t>Shpenzimet per informim publik</t>
  </si>
  <si>
    <t>SHPENZIMET E PËRFAQËSIMIT (NENTOTALI)</t>
  </si>
  <si>
    <t>Drekat zyrtare</t>
  </si>
  <si>
    <t>4.d )</t>
  </si>
  <si>
    <t>INVESTIMET KAPITALE</t>
  </si>
  <si>
    <t>Emri i kategorisë ekonomike</t>
  </si>
  <si>
    <t xml:space="preserve">Planifikimi </t>
  </si>
  <si>
    <t xml:space="preserve">% e  shpenzimit  </t>
  </si>
  <si>
    <t xml:space="preserve">% e  shpenzimit </t>
  </si>
  <si>
    <t>Gjithsej Investimet Kapitale</t>
  </si>
  <si>
    <t>4.e)</t>
  </si>
  <si>
    <t>SUBVENCIONET DHE TRANSFERET: DETAJET E SHPENZIMEVE SIPAS KODEVE EKONOMIKE</t>
  </si>
  <si>
    <t>Subvencione dhe Transfere</t>
  </si>
  <si>
    <t xml:space="preserve">Gjithsej subvensione dhe transfere </t>
  </si>
  <si>
    <t>SUBVENCIONET</t>
  </si>
  <si>
    <t>Subvencionet per Etnitete Publike</t>
  </si>
  <si>
    <t xml:space="preserve">Subvencionet per Etnitete Publike </t>
  </si>
  <si>
    <t>Subvencionet per Etnitete Jopublike</t>
  </si>
  <si>
    <t>TRANSFERET</t>
  </si>
  <si>
    <t>4.f)     Personeli dhe struktura e pagave</t>
  </si>
  <si>
    <t>Niveli</t>
  </si>
  <si>
    <t>Pozitat e aprovuara me Ligjin për Buxhet</t>
  </si>
  <si>
    <t>Pozitat e plotësuara</t>
  </si>
  <si>
    <t>Buxheti i shpenzuar për paga për periudhën raportuese</t>
  </si>
  <si>
    <t>Shpenzimet kapitale</t>
  </si>
  <si>
    <t>Vendime gjyqesore</t>
  </si>
  <si>
    <t>Shpenzime te udhetimit brenda vendit</t>
  </si>
  <si>
    <t>Shpenzime te udhetimit jashte vendit</t>
  </si>
  <si>
    <t>Administrata e Kuvendit</t>
  </si>
  <si>
    <t>Stafi Mbështetës Politik</t>
  </si>
  <si>
    <t>Deputetët e Kuvendit</t>
  </si>
  <si>
    <t>% e realizimit</t>
  </si>
  <si>
    <t>INVESTIMET KAPITALE: DETAJET E SHPENZIMEVE SIPAS PROJEKTEVE</t>
  </si>
  <si>
    <t>Villa Gërmia</t>
  </si>
  <si>
    <t>Shkallet kunder zjarrit</t>
  </si>
  <si>
    <t>Blerja e veturave për nevoja të Kuvendit të Kosovës</t>
  </si>
  <si>
    <t>Rifreskimi dhe pavarësimi i sistemit të TIK-ut</t>
  </si>
  <si>
    <t>Modernizimi dhe pajisja me teknologji digjitale te sallave konferenciale dhe salles plenare</t>
  </si>
  <si>
    <t>Kodi I projektit</t>
  </si>
  <si>
    <t>Shpenzimet e udhëtimit</t>
  </si>
  <si>
    <t>Regjistrimi dhe Sigurimi i automjeteve</t>
  </si>
  <si>
    <t>Buxheti i shpenzuar në % vjetor</t>
  </si>
  <si>
    <t xml:space="preserve"> Buxheti 2016</t>
  </si>
  <si>
    <t>Buxheti 2016</t>
  </si>
  <si>
    <t>Pajisje tjera</t>
  </si>
  <si>
    <t>Renovimi i nderteses dhe instalimeve ekzistuese</t>
  </si>
  <si>
    <t>Planifikuar 2016</t>
  </si>
  <si>
    <t>Buxheti 2017</t>
  </si>
  <si>
    <t>Buxheti dhe Shpenzimet  2016</t>
  </si>
  <si>
    <t xml:space="preserve"> Buxheti 2017</t>
  </si>
  <si>
    <t>Qendra e lutjeve te mengjesit - Cedarsd</t>
  </si>
  <si>
    <t>Sistemi i menaxhimit te objektit</t>
  </si>
  <si>
    <t>Digjitalizimi i arkives</t>
  </si>
  <si>
    <t xml:space="preserve">Krijimi i qendres se te dhenave ne KK </t>
  </si>
  <si>
    <t xml:space="preserve">Buxheti i shpenzuar në % </t>
  </si>
  <si>
    <t>Palnifikuar 2017</t>
  </si>
  <si>
    <t>Meditja e udhimit zyrtar jasht vendit</t>
  </si>
  <si>
    <t>Akomodimi gjate udhetimit zyrtar jasht vendit</t>
  </si>
  <si>
    <t>Shpenzimet tjera te udhitimit zyrtar jasht vendit</t>
  </si>
  <si>
    <t>Provizion për Tarifa të Ndryshme</t>
  </si>
  <si>
    <t>Qiraja</t>
  </si>
  <si>
    <t xml:space="preserve"> shpenzimet</t>
  </si>
  <si>
    <t>Buxheti I ndar per tremujor</t>
  </si>
  <si>
    <t>Shpenzimet tremujore -2016</t>
  </si>
  <si>
    <t>Shpenzimet tremujore 2017</t>
  </si>
  <si>
    <t>Buxheti tremujor per paga</t>
  </si>
  <si>
    <t>Shpenzimet per tremujor</t>
  </si>
  <si>
    <t>Tatimi ne qira</t>
  </si>
  <si>
    <r>
      <t xml:space="preserve">Kodi i Organizatës Buxhetore: </t>
    </r>
    <r>
      <rPr>
        <b/>
        <sz val="40"/>
        <color theme="1"/>
        <rFont val="Times New Roman"/>
        <family val="1"/>
      </rPr>
      <t>101</t>
    </r>
  </si>
  <si>
    <r>
      <t xml:space="preserve">Informatat kontaktuese: </t>
    </r>
    <r>
      <rPr>
        <b/>
        <sz val="40"/>
        <color theme="1"/>
        <rFont val="Times New Roman"/>
        <family val="1"/>
      </rPr>
      <t>038 200 10 557</t>
    </r>
  </si>
  <si>
    <r>
      <t xml:space="preserve">Sekretari i Kuvendit:  </t>
    </r>
    <r>
      <rPr>
        <b/>
        <sz val="40"/>
        <color theme="1"/>
        <rFont val="Times New Roman"/>
        <family val="1"/>
      </rPr>
      <t>Ismet Krasniqi, Ndërtesa e Kuvendit, zyra N-122</t>
    </r>
  </si>
  <si>
    <r>
      <t xml:space="preserve">Drejtori i Përgjithshëm për Administratë: </t>
    </r>
    <r>
      <rPr>
        <b/>
        <sz val="40"/>
        <color theme="1"/>
        <rFont val="Times New Roman"/>
        <family val="1"/>
      </rPr>
      <t>Emrush Haxhiu, Ndërtesa e Kuvendit, zyra N-224</t>
    </r>
  </si>
  <si>
    <r>
      <t xml:space="preserve">Drejtori i Drejtorisë për Buxhet dhe Pagesa: </t>
    </r>
    <r>
      <rPr>
        <b/>
        <sz val="40"/>
        <color theme="1"/>
        <rFont val="Times New Roman"/>
        <family val="1"/>
      </rPr>
      <t>Istret Azemi, Ndërtesa e Kuvendit, zyra N-221</t>
    </r>
  </si>
  <si>
    <t>1)Hyrje: (Ju lutem paraqitni në formë tekstuale një përmbledhje të zhvillimeve kryesore në buxhetin e organizatës tuaj. Të mos kalohet hapësira e ofruar më poshtë!)</t>
  </si>
  <si>
    <t>2) Përmbledhje për të hyrat dhe kategoritë e veçanta të shpenzimeve:</t>
  </si>
  <si>
    <t>(Ju lutem paraqitni shkurtimisht ndryshimet kryesore për sa i përket vlerave të parashikuara dhe atyre aktuale për secilën kategori. Të mos kalohet hapësira e ofruar më poshtë).</t>
  </si>
  <si>
    <t xml:space="preserve">a)      Të hyrat: </t>
  </si>
  <si>
    <t>b)       Pagat dhe mëditjet:</t>
  </si>
  <si>
    <t>c)       Mallra she shërbime:</t>
  </si>
  <si>
    <t>d)      Shpenzime komunale:</t>
  </si>
  <si>
    <t>e)      Investimet Kapitale:</t>
  </si>
  <si>
    <t>f)       Subvencionet dhe Transferet:</t>
  </si>
  <si>
    <t>3) Përmbledhje:</t>
  </si>
  <si>
    <t>Ju lutem, paraqitni shkurtimisht vërejtjet përfundimtare lidhur me buxhetin e institucionit tuaj, apo pikëpamjet për zhvillimet në të ardhmen.</t>
  </si>
  <si>
    <t>__________________________________</t>
  </si>
  <si>
    <t>Nënshkrimi i Sekretarit të Kuvendit</t>
  </si>
  <si>
    <t>27 Prill 2017</t>
  </si>
  <si>
    <t>Shpenzimet tremujore</t>
  </si>
  <si>
    <t>Raporti Financiar për  TM1 2017</t>
  </si>
  <si>
    <t>Pagesa per vendime gjyqesore</t>
  </si>
  <si>
    <t>Prej:</t>
  </si>
  <si>
    <t>01.01.2017</t>
  </si>
  <si>
    <t>Nga :</t>
  </si>
  <si>
    <t>31.03.2017</t>
  </si>
  <si>
    <t>Programi</t>
  </si>
  <si>
    <t>Anëtaret e Kuvendit</t>
  </si>
  <si>
    <r>
      <t xml:space="preserve">                    </t>
    </r>
    <r>
      <rPr>
        <b/>
        <sz val="10"/>
        <color indexed="8"/>
        <rFont val="Arial"/>
        <charset val="1"/>
      </rPr>
      <t>Pagat dhe Meditjet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11000</t>
    </r>
  </si>
  <si>
    <t>Nr</t>
  </si>
  <si>
    <t xml:space="preserve">Pershkrimi
</t>
  </si>
  <si>
    <t>Shuma e  paguar</t>
  </si>
  <si>
    <t>Data e pagesës</t>
  </si>
  <si>
    <t>Emri</t>
  </si>
  <si>
    <t>Pagat e muajit Janar</t>
  </si>
  <si>
    <t>31/01/2017</t>
  </si>
  <si>
    <t xml:space="preserve">Pagat e muajit Shkurt </t>
  </si>
  <si>
    <t>01/03/2017</t>
  </si>
  <si>
    <t>Pagat e muajit Mars</t>
  </si>
  <si>
    <t>31/03/2017</t>
  </si>
  <si>
    <r>
      <t xml:space="preserve">                    </t>
    </r>
    <r>
      <rPr>
        <b/>
        <sz val="10"/>
        <color indexed="8"/>
        <rFont val="Arial"/>
        <charset val="1"/>
      </rPr>
      <t xml:space="preserve">Shpenzimet e udhëtimit brenda vendit 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13130</t>
    </r>
  </si>
  <si>
    <t>Shp.uz. brenda vendit</t>
  </si>
  <si>
    <t>24/03/2017</t>
  </si>
  <si>
    <t>SWISS DIAMOND HOTEL SHPK</t>
  </si>
  <si>
    <r>
      <t xml:space="preserve">                    </t>
    </r>
    <r>
      <rPr>
        <b/>
        <sz val="10"/>
        <color indexed="8"/>
        <rFont val="Arial"/>
        <charset val="1"/>
      </rPr>
      <t>Shpenzimet e udhëtimit zyrtar jashtë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13140</t>
    </r>
  </si>
  <si>
    <t xml:space="preserve">Shpenzime te udhetimit - Bileta </t>
  </si>
  <si>
    <t>16/02/2017</t>
  </si>
  <si>
    <t>AS TRAVEL CLUB SHPK</t>
  </si>
  <si>
    <t>23/02/2017</t>
  </si>
  <si>
    <t>Shpenzime te udhetimit - Bileta</t>
  </si>
  <si>
    <t>17/03/2017</t>
  </si>
  <si>
    <t>20/03/2017</t>
  </si>
  <si>
    <t>22/03/2017</t>
  </si>
  <si>
    <t>Kuvendi i Kosoves</t>
  </si>
  <si>
    <t>02/03/2017</t>
  </si>
  <si>
    <r>
      <t xml:space="preserve">                    </t>
    </r>
    <r>
      <rPr>
        <b/>
        <sz val="10"/>
        <color indexed="8"/>
        <rFont val="Arial"/>
        <charset val="1"/>
      </rPr>
      <t>Mëditja e udhëtimit zyrtar jashtë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13141</t>
    </r>
  </si>
  <si>
    <t xml:space="preserve">Meditje uz.Austri </t>
  </si>
  <si>
    <t>Kadri Veseli</t>
  </si>
  <si>
    <t>Meditje uz.Francë</t>
  </si>
  <si>
    <t>Aida Derguti</t>
  </si>
  <si>
    <t xml:space="preserve">Meditje uz.Shqiperi </t>
  </si>
  <si>
    <t>Ali Sadriu</t>
  </si>
  <si>
    <t xml:space="preserve">Meditje uz.Slloveni </t>
  </si>
  <si>
    <t>26/01/2017</t>
  </si>
  <si>
    <t>Xhevahire Izmaku</t>
  </si>
  <si>
    <t>Sadri Ferati</t>
  </si>
  <si>
    <t>Meditje uz.Kores</t>
  </si>
  <si>
    <t>24/02/2017</t>
  </si>
  <si>
    <t>Flora Brovina</t>
  </si>
  <si>
    <t xml:space="preserve">Meditje uz.SHBA </t>
  </si>
  <si>
    <t>10/03/2017</t>
  </si>
  <si>
    <t>Ilir Deda</t>
  </si>
  <si>
    <t>Zafir Berisha</t>
  </si>
  <si>
    <t>06/03/2017</t>
  </si>
  <si>
    <t>Teuta Haxhiu</t>
  </si>
  <si>
    <t>Meditje uz.Shqiperi</t>
  </si>
  <si>
    <t>Shukrije Bytyçi</t>
  </si>
  <si>
    <t>27/02/2017</t>
  </si>
  <si>
    <t>Kujtim Paçaku</t>
  </si>
  <si>
    <t>Meditje uz.Estoni</t>
  </si>
  <si>
    <t>21/02/2017</t>
  </si>
  <si>
    <t>Nait Hasani</t>
  </si>
  <si>
    <t>09/03/2017</t>
  </si>
  <si>
    <t>Fikrim Damka</t>
  </si>
  <si>
    <t>Labinotë Demi Murtezi</t>
  </si>
  <si>
    <t>Bali Muharremaj</t>
  </si>
  <si>
    <t>Shqipe Pantina</t>
  </si>
  <si>
    <t>Salih Morina</t>
  </si>
  <si>
    <t>Besa Gaxheri</t>
  </si>
  <si>
    <t>Naser Osmani</t>
  </si>
  <si>
    <t>Meditje uz.Itali</t>
  </si>
  <si>
    <t>Armend Zemaj</t>
  </si>
  <si>
    <t>Meditje uz. Austri</t>
  </si>
  <si>
    <t>Faton Topalli</t>
  </si>
  <si>
    <t>Naim Fetahu</t>
  </si>
  <si>
    <t>Abdyl Ymeri</t>
  </si>
  <si>
    <t>Synavere Rysha</t>
  </si>
  <si>
    <t>Hajdar Beqa</t>
  </si>
  <si>
    <t>Naser Osamni</t>
  </si>
  <si>
    <t>Sala Berisha Shala</t>
  </si>
  <si>
    <t>Besim Beqaj</t>
  </si>
  <si>
    <t>Raif Qela</t>
  </si>
  <si>
    <t>Blerim Grainca</t>
  </si>
  <si>
    <t>Rrustem Berisha</t>
  </si>
  <si>
    <t>Lirije Abdurrahmani Kajtazi</t>
  </si>
  <si>
    <t>Etem Arifi</t>
  </si>
  <si>
    <t>Mexhide Mjaku Topalli</t>
  </si>
  <si>
    <t>16/03/2017</t>
  </si>
  <si>
    <t xml:space="preserve">Meditje uz.Bruksel </t>
  </si>
  <si>
    <t>Lirije Kajtazi</t>
  </si>
  <si>
    <t>Blerta Deliu Kodra</t>
  </si>
  <si>
    <t>Meditje uz.Austri</t>
  </si>
  <si>
    <t>07/03/2017</t>
  </si>
  <si>
    <t>Safete Hadergjonaj</t>
  </si>
  <si>
    <t>Mytaher Haskuka</t>
  </si>
  <si>
    <t>Meditje uz.Kore-Seul</t>
  </si>
  <si>
    <t>Visar Ymeri</t>
  </si>
  <si>
    <t xml:space="preserve">Meditje uz.Kroaci </t>
  </si>
  <si>
    <t>27/03/2017</t>
  </si>
  <si>
    <t>29/03/2017</t>
  </si>
  <si>
    <t>Enver Hoti</t>
  </si>
  <si>
    <t>Vjosa Osmani</t>
  </si>
  <si>
    <t>14/03/2017</t>
  </si>
  <si>
    <t>Pal Lekaj</t>
  </si>
  <si>
    <t>Agim Kikaj</t>
  </si>
  <si>
    <t>28/03/2017</t>
  </si>
  <si>
    <t>Elmi Reçica</t>
  </si>
  <si>
    <t>Haxhi Shala</t>
  </si>
  <si>
    <t>Melihate Termkolli</t>
  </si>
  <si>
    <t>Xhavit Haliti</t>
  </si>
  <si>
    <t>Slobodan Petrovic</t>
  </si>
  <si>
    <t>Meditje uz. SHBA</t>
  </si>
  <si>
    <t>Ganimete Musliu</t>
  </si>
  <si>
    <t>Rafet Rama</t>
  </si>
  <si>
    <t>Meditje uz. Bruksel</t>
  </si>
  <si>
    <t>Nenad Rasic</t>
  </si>
  <si>
    <t>Meditje uz. Poloni</t>
  </si>
  <si>
    <t>Valdete Bajrami</t>
  </si>
  <si>
    <t>Meditje uz.Kore</t>
  </si>
  <si>
    <t>10/02/2017</t>
  </si>
  <si>
    <t>Jakup Krasniqi</t>
  </si>
  <si>
    <t>Skender Reçica</t>
  </si>
  <si>
    <r>
      <t xml:space="preserve">                    </t>
    </r>
    <r>
      <rPr>
        <b/>
        <sz val="10"/>
        <color indexed="8"/>
        <rFont val="Arial"/>
        <charset val="1"/>
      </rPr>
      <t>Akomodim gjate udhëtimit zyrtar jashtë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13142</t>
    </r>
  </si>
  <si>
    <t>Akomod.gjate uz.Shqiperi</t>
  </si>
  <si>
    <t>Akomodim uz.Austri-Kadri Veseli, Avni Bytyçi Valmir Klaiqi, Gazmend Krasniqi , Petrit Prenaj , Bashkim Rrahmani</t>
  </si>
  <si>
    <t>30/01/2017</t>
  </si>
  <si>
    <t>Kadri Veseli, Avni Bytyçi Valmir Klaiqi, Gazmend Krasniqi , Petrit Prenaj , Bashkim Rrahmani</t>
  </si>
  <si>
    <t xml:space="preserve">Akomod uz.Slloveni </t>
  </si>
  <si>
    <t xml:space="preserve">Akomod.gjate uz.Slloveni </t>
  </si>
  <si>
    <t>Akomod.gjate uz. Francë</t>
  </si>
  <si>
    <t>06/02/2017</t>
  </si>
  <si>
    <t xml:space="preserve">Akomod.gjate uz.Shqiperi </t>
  </si>
  <si>
    <t xml:space="preserve">Akomod. gjate uz.Bruksel </t>
  </si>
  <si>
    <t xml:space="preserve">Akomod.gjate uz.Bruksel </t>
  </si>
  <si>
    <t xml:space="preserve">Akomod. gjate uz.Kroaci </t>
  </si>
  <si>
    <t>Akomod.gjate uz.Francë</t>
  </si>
  <si>
    <t>Akomod. gjate uz.Shqiperi</t>
  </si>
  <si>
    <t xml:space="preserve">Akomodim gjate uz.SHBA </t>
  </si>
  <si>
    <t>Akomod.gjate uz.Kore</t>
  </si>
  <si>
    <t>Akomod.gjate uz.SHBA</t>
  </si>
  <si>
    <t>Akomod.gjate uz.Kredi Kartela</t>
  </si>
  <si>
    <t>13/03/2017</t>
  </si>
  <si>
    <t>Uran Ismaili</t>
  </si>
  <si>
    <t>numri rendor 46 dhe 47 jane kredit kartela te hapura per periudhen raportuese .</t>
  </si>
  <si>
    <r>
      <t xml:space="preserve">                    </t>
    </r>
    <r>
      <rPr>
        <b/>
        <sz val="10"/>
        <color indexed="8"/>
        <rFont val="Arial"/>
        <charset val="1"/>
      </rPr>
      <t>Shpenzime tjera te udhëtimit zyrtar jashte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13143</t>
    </r>
  </si>
  <si>
    <t xml:space="preserve">Shpenz.tjera uz.Austi </t>
  </si>
  <si>
    <t>Kadri Veseli me delegacion</t>
  </si>
  <si>
    <t>Shpenzime te perbashketa te Komisioni per Mbikqyrje te Financave Publike , me 22 janar 2017         (vendimi nr.05-V-477)</t>
  </si>
  <si>
    <t>Shqiperi</t>
  </si>
  <si>
    <t>Shpenz.tjera uz.Francë</t>
  </si>
  <si>
    <t xml:space="preserve">Shpenz.tjera uz.Austri </t>
  </si>
  <si>
    <t xml:space="preserve">Shpenz.tjera uz.SHBA </t>
  </si>
  <si>
    <t>Besim Beqaj , Armend Zemaj, Ganimete Musliu</t>
  </si>
  <si>
    <t>Shpenz.tjera uz. Kores</t>
  </si>
  <si>
    <t>Shpenz.tjera uz.Estoni</t>
  </si>
  <si>
    <t>Shpenzime tjera uz. Itali</t>
  </si>
  <si>
    <t>YLLI SERVICE SOC.COOP</t>
  </si>
  <si>
    <t xml:space="preserve">Shpenz.tjera uz. Shqiperi </t>
  </si>
  <si>
    <t>Shpenz.tjera - Viza</t>
  </si>
  <si>
    <t xml:space="preserve">Shpenz.tjera uz.Austri - Kadri Veseli, Avni Bytyçi Valmir Klaiqi, Gazmend Krasniqi , Petrit Prenaj , Bashkim Rrahmani
</t>
  </si>
  <si>
    <t xml:space="preserve">Shpenz.tjera uz. Francë
</t>
  </si>
  <si>
    <t>Shpenz.tjera (per Sala Berishen Shala )</t>
  </si>
  <si>
    <t>BEACON EVENTS LIMITED</t>
  </si>
  <si>
    <r>
      <rPr>
        <sz val="10"/>
        <color indexed="8"/>
        <rFont val="Calibri"/>
        <family val="2"/>
      </rPr>
      <t>NDRYSHIM I KURSIT VALUTOR-RRITJA E SHPENZIMIT EV</t>
    </r>
    <r>
      <rPr>
        <sz val="10"/>
        <color indexed="8"/>
        <rFont val="Arial"/>
        <charset val="1"/>
      </rPr>
      <t>-JA 2017-41885</t>
    </r>
  </si>
  <si>
    <t xml:space="preserve">Shpenz.tjera uz. SHBA </t>
  </si>
  <si>
    <t>Shpenz.tjera uz.SHBA</t>
  </si>
  <si>
    <t>Shpenz.gjate uz.Angli</t>
  </si>
  <si>
    <t>Shpenz.gjate uz. Francë</t>
  </si>
  <si>
    <r>
      <t xml:space="preserve">                    </t>
    </r>
    <r>
      <rPr>
        <b/>
        <sz val="10"/>
        <color indexed="8"/>
        <rFont val="Arial"/>
        <charset val="1"/>
      </rPr>
      <t>Shpenzime tjera telefonike Vala 900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13320</t>
    </r>
  </si>
  <si>
    <t>Shpenz. tel.mobile</t>
  </si>
  <si>
    <t>24/01/2017</t>
  </si>
  <si>
    <t>PTK SHA VALA</t>
  </si>
  <si>
    <t>Shpenz.tel mobile</t>
  </si>
  <si>
    <t>Shp.tel.mobile - Mbushje Vala</t>
  </si>
  <si>
    <t>POSTTELEKOMI I KOSOVES SHA VALA PRI PAID</t>
  </si>
  <si>
    <t xml:space="preserve">Shpenz.tel.mobile- Janar </t>
  </si>
  <si>
    <r>
      <t xml:space="preserve">                    </t>
    </r>
    <r>
      <rPr>
        <b/>
        <sz val="10"/>
        <color indexed="8"/>
        <rFont val="Arial"/>
        <charset val="1"/>
      </rPr>
      <t>Shërbime të ndryshme intelektuale dhe këshillëdhënëse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13440</t>
    </r>
  </si>
  <si>
    <t>Sherbime keshilldhenese</t>
  </si>
  <si>
    <t>27/01/2017</t>
  </si>
  <si>
    <t>Merita Zogjani</t>
  </si>
  <si>
    <t>LORENC GORDANI</t>
  </si>
  <si>
    <r>
      <t xml:space="preserve">                    </t>
    </r>
    <r>
      <rPr>
        <b/>
        <sz val="10"/>
        <color indexed="8"/>
        <rFont val="Arial"/>
        <charset val="1"/>
      </rPr>
      <t>Shërbime tjera kontraktuese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13460</t>
    </r>
  </si>
  <si>
    <t>Sh.tjera- Pas.Diplomatike per Blerim Shala</t>
  </si>
  <si>
    <t>MPB</t>
  </si>
  <si>
    <t>Sherbime tjera - Tatim</t>
  </si>
  <si>
    <t>ADMINISTRATA TATIMORE E KOSOVE</t>
  </si>
  <si>
    <t>Sherbime tjera - Sig.shendetesore</t>
  </si>
  <si>
    <t>KOMPANIA E SIGURIMEVE PRISIG SHA</t>
  </si>
  <si>
    <t>Sherb.tjera - Tatim</t>
  </si>
  <si>
    <t>ATK</t>
  </si>
  <si>
    <r>
      <t xml:space="preserve">                    </t>
    </r>
    <r>
      <rPr>
        <b/>
        <sz val="10"/>
        <color indexed="8"/>
        <rFont val="Arial"/>
        <charset val="1"/>
      </rPr>
      <t>Drekat zyrtare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14310</t>
    </r>
  </si>
  <si>
    <t>Dreke zyrtare</t>
  </si>
  <si>
    <t>PRINCE COFFEE HOUSE SHPK</t>
  </si>
  <si>
    <t>HIB PETROL SHPK</t>
  </si>
  <si>
    <t>RESTAURANT PURO</t>
  </si>
  <si>
    <t>23/01/2017</t>
  </si>
  <si>
    <t>GAGI CAFE DPH</t>
  </si>
  <si>
    <t>25/01/2017</t>
  </si>
  <si>
    <t>HAMAM JAZZ NSH</t>
  </si>
  <si>
    <t>GARDEN SHPK</t>
  </si>
  <si>
    <t>ULTRA S SH P K</t>
  </si>
  <si>
    <t>CODEX LLC</t>
  </si>
  <si>
    <t>NEWCO TROFTA LLC</t>
  </si>
  <si>
    <t>SHQIPONJA</t>
  </si>
  <si>
    <t>VIVIANIT RESATURANT DPH</t>
  </si>
  <si>
    <t>TIFFANY 05 DPH</t>
  </si>
  <si>
    <t>LIBURNIA</t>
  </si>
  <si>
    <t>NNH VERONA</t>
  </si>
  <si>
    <t xml:space="preserve">Drekë zyrtare </t>
  </si>
  <si>
    <t>PINOCCHIO NPH</t>
  </si>
  <si>
    <t>Sherbime te bufesë-Dhjetor 2016</t>
  </si>
  <si>
    <t>NH BASILICO</t>
  </si>
  <si>
    <t>Sherbime te bufesë</t>
  </si>
  <si>
    <t>28/02/2017</t>
  </si>
  <si>
    <t>RRON SHPK RESTAURANT</t>
  </si>
  <si>
    <t>PJATA LLC</t>
  </si>
  <si>
    <t>Sherbimet e bufesë-Janar</t>
  </si>
  <si>
    <t>BOULEVARD SHPK</t>
  </si>
  <si>
    <t>NSH BAM BOO</t>
  </si>
  <si>
    <t>GAGI CAFE</t>
  </si>
  <si>
    <t>ULTRA 'S SHPK</t>
  </si>
  <si>
    <r>
      <t xml:space="preserve">                    </t>
    </r>
    <r>
      <rPr>
        <b/>
        <sz val="10"/>
        <color indexed="8"/>
        <rFont val="Arial"/>
        <charset val="1"/>
      </rPr>
      <t>Subvencionet për entitetet publike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21110</t>
    </r>
  </si>
  <si>
    <t>Subvencione</t>
  </si>
  <si>
    <t>21/03/2017</t>
  </si>
  <si>
    <t>USAID KOSOVO</t>
  </si>
  <si>
    <t>Organizata e Veteraneve te Luftes se UÇK-Së (OVLUÇ)</t>
  </si>
  <si>
    <t>Shoqata e Malazezeve te Kosoves (UDCK)</t>
  </si>
  <si>
    <t>Lidhjes se Invalindëve  dhe Viktimave Civile të Luftës (LIVCLK)</t>
  </si>
  <si>
    <t>23/03/2017</t>
  </si>
  <si>
    <t>Organizata per Femijet pa Kujdes Prinderor - OFAP</t>
  </si>
  <si>
    <t>KLUBI ALPIN PRISHTINA</t>
  </si>
  <si>
    <t>STIKK</t>
  </si>
  <si>
    <t>KKAFZHK</t>
  </si>
  <si>
    <t>Prej :</t>
  </si>
  <si>
    <t>Deri :</t>
  </si>
  <si>
    <t>Programi:</t>
  </si>
  <si>
    <t>Ergyl Emra</t>
  </si>
  <si>
    <t xml:space="preserve">Meditje uz. Slloveni 
</t>
  </si>
  <si>
    <t>Ismet Krasniqi</t>
  </si>
  <si>
    <t>Fehmi Hyseni</t>
  </si>
  <si>
    <t>Ariana Musliu</t>
  </si>
  <si>
    <t>Meditje uz Maqedoni</t>
  </si>
  <si>
    <t>Naim Salihu</t>
  </si>
  <si>
    <t>Ejup Deliu</t>
  </si>
  <si>
    <t xml:space="preserve">Meditje uz.Itali </t>
  </si>
  <si>
    <t>Vilson Ukaj</t>
  </si>
  <si>
    <t xml:space="preserve">Meditje uz Maqedoni </t>
  </si>
  <si>
    <t>Agim Ajeti</t>
  </si>
  <si>
    <t>Meditje uz. Shqiperi</t>
  </si>
  <si>
    <t>Abdulla Islami</t>
  </si>
  <si>
    <t>Arsim Shala</t>
  </si>
  <si>
    <t>20/02/2017</t>
  </si>
  <si>
    <t>09/02/2017</t>
  </si>
  <si>
    <t>Besim Krasniqi</t>
  </si>
  <si>
    <t>Manush Krasniqi</t>
  </si>
  <si>
    <t>15/02/2017</t>
  </si>
  <si>
    <t>Visar Krasniqi</t>
  </si>
  <si>
    <t xml:space="preserve">Meditje uz. Shqiperi </t>
  </si>
  <si>
    <t>Sali Rexhepi</t>
  </si>
  <si>
    <t>Xheladin Hoxha</t>
  </si>
  <si>
    <t>Emrush Haxhiu</t>
  </si>
  <si>
    <t>Sulltane Gashi</t>
  </si>
  <si>
    <t>Selman Ymeri</t>
  </si>
  <si>
    <t>Fadil Svishta</t>
  </si>
  <si>
    <t>Mirlinda Kolgeci</t>
  </si>
  <si>
    <t>Sabrije Iseni</t>
  </si>
  <si>
    <t>Luljeta Krasniqi</t>
  </si>
  <si>
    <t>Dashurije Canolli</t>
  </si>
  <si>
    <t>Agron Istogu</t>
  </si>
  <si>
    <t>Muhamet Morina</t>
  </si>
  <si>
    <t>Bashkim Latifi</t>
  </si>
  <si>
    <t>Musli Krasniqi</t>
  </si>
  <si>
    <t>Behxhet Muqolli</t>
  </si>
  <si>
    <t>Rexhep Plakolli</t>
  </si>
  <si>
    <t>Rrahim Llaloshi</t>
  </si>
  <si>
    <t>Pashk Quni</t>
  </si>
  <si>
    <t>Meditje uz.Kroaci</t>
  </si>
  <si>
    <t>Armend Ademaj</t>
  </si>
  <si>
    <t>Shaban Selimi</t>
  </si>
  <si>
    <t>Meditje uz. Kroaci</t>
  </si>
  <si>
    <t>Mirjeta Heta</t>
  </si>
  <si>
    <t>Meditje uz.Bruksel</t>
  </si>
  <si>
    <t>Snoudon Daci</t>
  </si>
  <si>
    <t>Istret Azemi</t>
  </si>
  <si>
    <t>Antigona Ibraj</t>
  </si>
  <si>
    <t>Mehmet Simnica</t>
  </si>
  <si>
    <t>Faton Hamitit</t>
  </si>
  <si>
    <t>Meditje uz. Maqedoni</t>
  </si>
  <si>
    <t>Burim Guri</t>
  </si>
  <si>
    <t>Mirjeta Shllaku</t>
  </si>
  <si>
    <t xml:space="preserve">Akomod.gjate uz.Itali </t>
  </si>
  <si>
    <t xml:space="preserve">Akomod.gjate uz.Kredi Kartel </t>
  </si>
  <si>
    <t>07/02/2017</t>
  </si>
  <si>
    <t xml:space="preserve">Akomod.gjate uz.Shiqperi </t>
  </si>
  <si>
    <t xml:space="preserve">Akomodim uz. Shqiperi </t>
  </si>
  <si>
    <t xml:space="preserve">Akomod .gjate uz.Kroaci </t>
  </si>
  <si>
    <t xml:space="preserve">Akomod.gjate uz.Kroaci </t>
  </si>
  <si>
    <t>Akomod.gjate uz.Bruksel</t>
  </si>
  <si>
    <t>Akomod.gjate uz.</t>
  </si>
  <si>
    <t xml:space="preserve">Shpenzime tejra uz.Maqedoni
</t>
  </si>
  <si>
    <t>Shpenzime tjera uz.Maqedoni</t>
  </si>
  <si>
    <t xml:space="preserve">Shpenzime tjera uz.
</t>
  </si>
  <si>
    <t>Shpenz.tjera uz.Austri</t>
  </si>
  <si>
    <t>Shpenz.tjera uz. Kredi  Kartel</t>
  </si>
  <si>
    <t xml:space="preserve">Shpenz.tjera uz.Shqiperi </t>
  </si>
  <si>
    <t xml:space="preserve">Shpenz.tjera -Viza </t>
  </si>
  <si>
    <t>Ariana Musliu Shoshi</t>
  </si>
  <si>
    <t>Shpenz.tjera uz.- vizë</t>
  </si>
  <si>
    <t>Shpenz.tjera uz.Maqedoni</t>
  </si>
  <si>
    <t xml:space="preserve">Shpenz.tjera uz.Bruksel </t>
  </si>
  <si>
    <t>Shpenz.tjera uz. KK</t>
  </si>
  <si>
    <r>
      <t xml:space="preserve">                    </t>
    </r>
    <r>
      <rPr>
        <b/>
        <sz val="10"/>
        <color indexed="8"/>
        <rFont val="Arial"/>
        <charset val="1"/>
      </rPr>
      <t>Rryma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13210</t>
    </r>
  </si>
  <si>
    <t>Rryma</t>
  </si>
  <si>
    <t>KESCO COLLECTION PRISHTINE</t>
  </si>
  <si>
    <t xml:space="preserve">Rryma- Janar </t>
  </si>
  <si>
    <t>Rryma -Shkurt</t>
  </si>
  <si>
    <r>
      <t xml:space="preserve">                    </t>
    </r>
    <r>
      <rPr>
        <b/>
        <sz val="10"/>
        <color indexed="8"/>
        <rFont val="Arial"/>
        <charset val="1"/>
      </rPr>
      <t>Uji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13220</t>
    </r>
  </si>
  <si>
    <t>KUR PRISHTINA SHA</t>
  </si>
  <si>
    <t xml:space="preserve">Shpenz.uji -Shkurt </t>
  </si>
  <si>
    <r>
      <t xml:space="preserve">                    </t>
    </r>
    <r>
      <rPr>
        <b/>
        <sz val="10"/>
        <color indexed="8"/>
        <rFont val="Arial"/>
        <charset val="1"/>
      </rPr>
      <t>Mbeturinat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13230</t>
    </r>
  </si>
  <si>
    <t xml:space="preserve">Mbeturinat-Dhjetor </t>
  </si>
  <si>
    <t>KRM PASTRIMI SHA</t>
  </si>
  <si>
    <t xml:space="preserve">Mbeturinat - Janar </t>
  </si>
  <si>
    <t xml:space="preserve">Mbeturina -Shkurt </t>
  </si>
  <si>
    <r>
      <t xml:space="preserve">                    </t>
    </r>
    <r>
      <rPr>
        <b/>
        <sz val="10"/>
        <color indexed="8"/>
        <rFont val="Arial"/>
        <charset val="1"/>
      </rPr>
      <t>Ngrohja qendrore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13240</t>
    </r>
  </si>
  <si>
    <t xml:space="preserve">Ngrohja qendrore- Dhjetor </t>
  </si>
  <si>
    <t>TERMOKOS NGROHTORJA E QYTETIT</t>
  </si>
  <si>
    <t xml:space="preserve">Ngrohja qendrore-Janar </t>
  </si>
  <si>
    <t xml:space="preserve">Ngrohja qendrore-Shkurt </t>
  </si>
  <si>
    <t>TERMOKOS NTK</t>
  </si>
  <si>
    <r>
      <t xml:space="preserve">                    </t>
    </r>
    <r>
      <rPr>
        <b/>
        <sz val="10"/>
        <color indexed="8"/>
        <rFont val="Arial"/>
        <charset val="1"/>
      </rPr>
      <t>Telefoni  - PTK me fatura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13250</t>
    </r>
  </si>
  <si>
    <t>Shp.telefonis fikse</t>
  </si>
  <si>
    <t>POSTA DHE TELEKO I KOSOVES SHA</t>
  </si>
  <si>
    <t>Shpenz.tel. fikse-Janar</t>
  </si>
  <si>
    <t>PTK</t>
  </si>
  <si>
    <t xml:space="preserve">Shpen .tel. fikse-Janar </t>
  </si>
  <si>
    <t>Shpen .tel. fikse-Janar</t>
  </si>
  <si>
    <r>
      <t xml:space="preserve">                    </t>
    </r>
    <r>
      <rPr>
        <b/>
        <sz val="10"/>
        <color indexed="8"/>
        <rFont val="Arial"/>
        <charset val="1"/>
      </rPr>
      <t>Internet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13310</t>
    </r>
  </si>
  <si>
    <t xml:space="preserve">Shpenzime per internet-Shkurt </t>
  </si>
  <si>
    <t>KUJTESA NET SHPK</t>
  </si>
  <si>
    <t xml:space="preserve">Shpenzime per internet -Janar </t>
  </si>
  <si>
    <t xml:space="preserve">Shpenzime per internet-Dhjetor 2016 </t>
  </si>
  <si>
    <t>POSTELEKOMI I KOSOVES SHA VALA PRI PAID</t>
  </si>
  <si>
    <t xml:space="preserve">Sherbime tjera- Huazim i pajisjeve </t>
  </si>
  <si>
    <t>AVC GROUP SHPK</t>
  </si>
  <si>
    <t>Mbikqyrje e puneve te projektit</t>
  </si>
  <si>
    <t>ALB ARCHITECT SHPK</t>
  </si>
  <si>
    <t>Sherbime audio vizuele</t>
  </si>
  <si>
    <t>EKONOMIA ONLINE SHPK</t>
  </si>
  <si>
    <r>
      <t xml:space="preserve">                    </t>
    </r>
    <r>
      <rPr>
        <b/>
        <sz val="10"/>
        <color indexed="8"/>
        <rFont val="Arial"/>
        <charset val="1"/>
      </rPr>
      <t>Furnizime për zyrë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13610</t>
    </r>
  </si>
  <si>
    <t>Furnizim</t>
  </si>
  <si>
    <t>DPT LUCIANO</t>
  </si>
  <si>
    <t>Furnizim me tonerë</t>
  </si>
  <si>
    <t>INFO COM</t>
  </si>
  <si>
    <t>Furnizim per zyre</t>
  </si>
  <si>
    <t>ITS NTSH</t>
  </si>
  <si>
    <t>BLENDI NTG</t>
  </si>
  <si>
    <t xml:space="preserve">Furnizim </t>
  </si>
  <si>
    <t>NJERI LLC</t>
  </si>
  <si>
    <t>Furnizim me uje dhe gota te plastikes</t>
  </si>
  <si>
    <t>ADEA GROUP SHPK</t>
  </si>
  <si>
    <t>Furnizim me lule</t>
  </si>
  <si>
    <t>LAS PALLMAS NTP</t>
  </si>
  <si>
    <t>GRAFO-LONI NTGI SHPK</t>
  </si>
  <si>
    <t>VM3 SHPK</t>
  </si>
  <si>
    <t>Furnizim - Ora dore</t>
  </si>
  <si>
    <t>ORA NTP</t>
  </si>
  <si>
    <t xml:space="preserve">Furnizim me lule </t>
  </si>
  <si>
    <t>KOCI GALLERY NSH</t>
  </si>
  <si>
    <t xml:space="preserve">Furnizim me uje dhe gota te plastikes- Shkurt </t>
  </si>
  <si>
    <r>
      <t xml:space="preserve">                    </t>
    </r>
    <r>
      <rPr>
        <b/>
        <sz val="10"/>
        <color indexed="8"/>
        <rFont val="Arial"/>
        <charset val="1"/>
      </rPr>
      <t>Karburant për vetura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13780</t>
    </r>
  </si>
  <si>
    <t xml:space="preserve">Derivate per vetura- Dhjetor </t>
  </si>
  <si>
    <t xml:space="preserve">Derivate per vetura-Dhjetor </t>
  </si>
  <si>
    <t>Derivate per vetura-Janar</t>
  </si>
  <si>
    <t xml:space="preserve">Derivate per vetura-Shkurt </t>
  </si>
  <si>
    <t>Derivate per vetura</t>
  </si>
  <si>
    <r>
      <t xml:space="preserve">                    </t>
    </r>
    <r>
      <rPr>
        <b/>
        <sz val="10"/>
        <color indexed="8"/>
        <rFont val="Arial"/>
        <charset val="1"/>
      </rPr>
      <t>Sigurimi i automjeteve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13951</t>
    </r>
  </si>
  <si>
    <t>Takse komunale</t>
  </si>
  <si>
    <t>KOMUNA E PRISHTINES</t>
  </si>
  <si>
    <t>Takse aministrative</t>
  </si>
  <si>
    <t>Takse rrugore</t>
  </si>
  <si>
    <t>Takse ekologjike</t>
  </si>
  <si>
    <r>
      <t xml:space="preserve">                    </t>
    </r>
    <r>
      <rPr>
        <b/>
        <sz val="10"/>
        <color indexed="8"/>
        <rFont val="Arial"/>
        <charset val="1"/>
      </rPr>
      <t>Mirëmbajtja dhe riparimi i automjeteve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14010</t>
    </r>
  </si>
  <si>
    <t>Mirembajtje e automjeteve -Dhjetor 2016</t>
  </si>
  <si>
    <t>AUTO KACANDOLLI SHPK</t>
  </si>
  <si>
    <t xml:space="preserve">Mirembajtje e automjeteve -Janar </t>
  </si>
  <si>
    <t>NPSH ALLMAKES GLOBAL SERVICES</t>
  </si>
  <si>
    <r>
      <t xml:space="preserve">                    </t>
    </r>
    <r>
      <rPr>
        <b/>
        <sz val="10"/>
        <color indexed="8"/>
        <rFont val="Arial"/>
        <charset val="1"/>
      </rPr>
      <t>Mirëmbajtja e ndërtesave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14020</t>
    </r>
  </si>
  <si>
    <t>Mirembajtje e nderteses-janar</t>
  </si>
  <si>
    <t>NPN UNI PROJECT</t>
  </si>
  <si>
    <t>Mirembajtje e nderteses-shkurt</t>
  </si>
  <si>
    <r>
      <t xml:space="preserve">                    </t>
    </r>
    <r>
      <rPr>
        <b/>
        <sz val="10"/>
        <color indexed="8"/>
        <rFont val="Arial"/>
        <charset val="1"/>
      </rPr>
      <t>Mirëmbajtja e teknologjisë informative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14040</t>
    </r>
  </si>
  <si>
    <t>Mirembajtje e sist.kabllovik-Dhjetor</t>
  </si>
  <si>
    <t xml:space="preserve">Miremb.e sist.DCN,audio video-Shkurt </t>
  </si>
  <si>
    <t>Miremb.e sist.per buxhet</t>
  </si>
  <si>
    <t>PBC SHPK</t>
  </si>
  <si>
    <t>Miremb.e web faqes se Kuvendit-Dhjetor 2016</t>
  </si>
  <si>
    <t>RROTA SHTEPIA BOTUESE SHPK</t>
  </si>
  <si>
    <t>Miremb.e web faqes se Kuvendit-Janar</t>
  </si>
  <si>
    <t>Mirembajtje e sist.kabllovik-Janar</t>
  </si>
  <si>
    <t xml:space="preserve">Miremb.e web faqes se Kuvendit-Janar </t>
  </si>
  <si>
    <t xml:space="preserve">Miremb.e sist.per buxhet-Janar </t>
  </si>
  <si>
    <t>Miremb.e sist.DCN,audio video-Dhjetor 2016</t>
  </si>
  <si>
    <t xml:space="preserve">Miremb.e web faqes se Kuvendit- Shkurt </t>
  </si>
  <si>
    <t xml:space="preserve">Mirembajtje e sist.kabllovik-Shkurt 
</t>
  </si>
  <si>
    <t xml:space="preserve">Miremb.e web faqes se Kuvendit-Shkurt </t>
  </si>
  <si>
    <t xml:space="preserve">Miremb.e sist.CCTV dhe mbr.kunder zjarrit-Shkurt </t>
  </si>
  <si>
    <t>PRO 4 SHPK</t>
  </si>
  <si>
    <t>Miremb.e sist.CCTV dhe mbr.kunder zjarrit</t>
  </si>
  <si>
    <t xml:space="preserve">Miremb.e sist.CCTV dhe mbr.kunder zjarrit- Dhjetor -Janar </t>
  </si>
  <si>
    <t xml:space="preserve">Miremb.e sist.DCN,audio video-Janar </t>
  </si>
  <si>
    <r>
      <t xml:space="preserve">                    </t>
    </r>
    <r>
      <rPr>
        <b/>
        <sz val="10"/>
        <color indexed="8"/>
        <rFont val="Arial"/>
        <charset val="1"/>
      </rPr>
      <t>Mirëmbajtja e mobilieve dhe pajisjeve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14050</t>
    </r>
  </si>
  <si>
    <t>Mirembajtje e fotokopjeve</t>
  </si>
  <si>
    <t>NTSH RIKON</t>
  </si>
  <si>
    <t>Mirembajtje e fotokopjeve-Janar</t>
  </si>
  <si>
    <t>Mirembajtje e liftave-19 dhjetor 2016 -18 janar 2017</t>
  </si>
  <si>
    <t>EJONA NTSH</t>
  </si>
  <si>
    <t>Mirembajtje e liftave-19 janar-18 shkurt 2017</t>
  </si>
  <si>
    <t xml:space="preserve">Mirembajtje e fotokopjeve-Shkurt </t>
  </si>
  <si>
    <t>Mirembajtje e liftave</t>
  </si>
  <si>
    <t>Mirembajtje e fotokopjeve-Dhjetor-Janar</t>
  </si>
  <si>
    <r>
      <t xml:space="preserve">                    </t>
    </r>
    <r>
      <rPr>
        <b/>
        <sz val="10"/>
        <color indexed="8"/>
        <rFont val="Arial"/>
        <charset val="1"/>
      </rPr>
      <t>Reklamat dhe konkurset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14210</t>
    </r>
  </si>
  <si>
    <t>Shpallje e konkursit</t>
  </si>
  <si>
    <t>RTK</t>
  </si>
  <si>
    <t>ZERI</t>
  </si>
  <si>
    <r>
      <t xml:space="preserve">                    </t>
    </r>
    <r>
      <rPr>
        <b/>
        <sz val="10"/>
        <color indexed="8"/>
        <rFont val="Arial"/>
        <charset val="1"/>
      </rPr>
      <t>Shpenzimet për informim publik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14230</t>
    </r>
  </si>
  <si>
    <t xml:space="preserve">Gazeta zyrtare </t>
  </si>
  <si>
    <t>ZYRA E KRYEMINISTRIT</t>
  </si>
  <si>
    <t xml:space="preserve">Shtypi ditor-Janar </t>
  </si>
  <si>
    <t>DPH CIMI</t>
  </si>
  <si>
    <t xml:space="preserve">Shtypi ditor-Shkurt </t>
  </si>
  <si>
    <t>Gazeta zyrtare</t>
  </si>
  <si>
    <t>ZYRA E KRYEMINSTRIT</t>
  </si>
  <si>
    <t>DPH CAPITOL CAFE</t>
  </si>
  <si>
    <t>RINGS NH</t>
  </si>
  <si>
    <t>AMAZONA NH</t>
  </si>
  <si>
    <t>VILA GERMIA SHPK</t>
  </si>
  <si>
    <t>SHABAN SHPK</t>
  </si>
  <si>
    <t>COUNTRY HOUSE RESTAURANT SHPK</t>
  </si>
  <si>
    <r>
      <t xml:space="preserve">                    </t>
    </r>
    <r>
      <rPr>
        <b/>
        <sz val="10"/>
        <color indexed="8"/>
        <rFont val="Arial"/>
        <charset val="1"/>
      </rPr>
      <t xml:space="preserve">Pajisje të teknologjisë informative 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31610</t>
    </r>
  </si>
  <si>
    <t>PROTEC NT</t>
  </si>
  <si>
    <t>Pajisje - pompa te ujit</t>
  </si>
  <si>
    <t>Pajisje - sirtarë per arkive</t>
  </si>
  <si>
    <t>Stafi Mbeshtetes  Politik</t>
  </si>
  <si>
    <t>Avni Bytyçi</t>
  </si>
  <si>
    <t>Petrit Prenaj</t>
  </si>
  <si>
    <t>Uran Ismaijli</t>
  </si>
  <si>
    <t>Bashkim Rrahmani</t>
  </si>
  <si>
    <t>Valmir Klaiqi</t>
  </si>
  <si>
    <t>Gazmend Krasniqi</t>
  </si>
  <si>
    <t>Ramadan Deliu</t>
  </si>
  <si>
    <t>Avni Bytyqi</t>
  </si>
  <si>
    <t>Bilein Begler</t>
  </si>
  <si>
    <t>Driton Lajçi</t>
  </si>
  <si>
    <t>Rilind Berisha</t>
  </si>
  <si>
    <t>Blerim Latifi</t>
  </si>
  <si>
    <t>Arjeta Rexhepi Shabani</t>
  </si>
  <si>
    <t>Naser Shala</t>
  </si>
  <si>
    <t>Ramdan Deliu</t>
  </si>
  <si>
    <t>Akomodim gjate uz.</t>
  </si>
  <si>
    <t xml:space="preserve">Shpenz.tjera - Viza </t>
  </si>
  <si>
    <t>Arlinda Desku</t>
  </si>
  <si>
    <t xml:space="preserve">Shp.tjera - Pasaporta zyrtare per Gazmend Krasniqi </t>
  </si>
  <si>
    <t xml:space="preserve">Shp.tjera - Pasaporta zyrtare per Valmir Klaiqi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</si>
</sst>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10409]#,##0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7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40"/>
      <color theme="1"/>
      <name val="Times New Roman"/>
      <family val="1"/>
    </font>
    <font>
      <b/>
      <sz val="40"/>
      <color theme="1"/>
      <name val="Times New Roman"/>
      <family val="1"/>
    </font>
    <font>
      <sz val="26"/>
      <color theme="1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u/>
      <sz val="10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/>
        <bgColor indexed="0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2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31" xfId="0" applyFont="1" applyBorder="1"/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3" fontId="5" fillId="0" borderId="18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5" fillId="0" borderId="17" xfId="0" applyFont="1" applyBorder="1"/>
    <xf numFmtId="0" fontId="5" fillId="0" borderId="12" xfId="0" applyFont="1" applyBorder="1"/>
    <xf numFmtId="0" fontId="5" fillId="0" borderId="18" xfId="0" applyFont="1" applyBorder="1"/>
    <xf numFmtId="0" fontId="4" fillId="2" borderId="18" xfId="0" applyFont="1" applyFill="1" applyBorder="1"/>
    <xf numFmtId="0" fontId="5" fillId="2" borderId="12" xfId="0" applyFont="1" applyFill="1" applyBorder="1"/>
    <xf numFmtId="0" fontId="4" fillId="3" borderId="19" xfId="0" applyFont="1" applyFill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43" fontId="4" fillId="0" borderId="12" xfId="1" applyFont="1" applyBorder="1"/>
    <xf numFmtId="10" fontId="4" fillId="0" borderId="12" xfId="2" applyNumberFormat="1" applyFont="1" applyBorder="1"/>
    <xf numFmtId="0" fontId="5" fillId="0" borderId="13" xfId="0" applyFont="1" applyBorder="1" applyAlignment="1">
      <alignment horizontal="right"/>
    </xf>
    <xf numFmtId="0" fontId="3" fillId="0" borderId="14" xfId="0" applyFont="1" applyBorder="1" applyAlignment="1">
      <alignment wrapText="1"/>
    </xf>
    <xf numFmtId="43" fontId="5" fillId="2" borderId="14" xfId="1" applyFont="1" applyFill="1" applyBorder="1"/>
    <xf numFmtId="10" fontId="5" fillId="0" borderId="14" xfId="2" applyNumberFormat="1" applyFont="1" applyBorder="1"/>
    <xf numFmtId="43" fontId="5" fillId="0" borderId="14" xfId="1" applyFont="1" applyBorder="1"/>
    <xf numFmtId="0" fontId="4" fillId="0" borderId="12" xfId="0" applyFont="1" applyBorder="1"/>
    <xf numFmtId="0" fontId="3" fillId="0" borderId="2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5"/>
    </xf>
    <xf numFmtId="0" fontId="3" fillId="0" borderId="1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3" fontId="3" fillId="0" borderId="33" xfId="1" applyFont="1" applyBorder="1" applyAlignment="1">
      <alignment vertical="top" wrapText="1"/>
    </xf>
    <xf numFmtId="10" fontId="3" fillId="0" borderId="11" xfId="2" applyNumberFormat="1" applyFont="1" applyBorder="1" applyAlignment="1">
      <alignment vertical="top" wrapText="1"/>
    </xf>
    <xf numFmtId="43" fontId="5" fillId="0" borderId="31" xfId="1" applyFont="1" applyBorder="1" applyAlignment="1">
      <alignment horizontal="center"/>
    </xf>
    <xf numFmtId="43" fontId="5" fillId="2" borderId="31" xfId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" fillId="4" borderId="0" xfId="0" applyFont="1" applyFill="1"/>
    <xf numFmtId="2" fontId="3" fillId="0" borderId="31" xfId="0" applyNumberFormat="1" applyFont="1" applyBorder="1"/>
    <xf numFmtId="0" fontId="3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43" fontId="7" fillId="0" borderId="31" xfId="0" applyNumberFormat="1" applyFont="1" applyBorder="1" applyAlignment="1">
      <alignment vertical="top" wrapText="1"/>
    </xf>
    <xf numFmtId="43" fontId="8" fillId="0" borderId="0" xfId="0" applyNumberFormat="1" applyFont="1"/>
    <xf numFmtId="0" fontId="8" fillId="0" borderId="31" xfId="0" applyFont="1" applyBorder="1" applyAlignment="1">
      <alignment vertical="top" wrapText="1"/>
    </xf>
    <xf numFmtId="43" fontId="8" fillId="0" borderId="31" xfId="1" applyFont="1" applyBorder="1" applyAlignment="1">
      <alignment vertical="top" wrapText="1"/>
    </xf>
    <xf numFmtId="43" fontId="8" fillId="0" borderId="0" xfId="1" applyFont="1"/>
    <xf numFmtId="0" fontId="8" fillId="0" borderId="0" xfId="0" applyFont="1" applyBorder="1" applyAlignment="1">
      <alignment vertical="top" wrapText="1"/>
    </xf>
    <xf numFmtId="43" fontId="7" fillId="0" borderId="31" xfId="1" applyFont="1" applyBorder="1" applyAlignment="1">
      <alignment vertical="top" wrapText="1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wrapText="1"/>
    </xf>
    <xf numFmtId="43" fontId="9" fillId="0" borderId="31" xfId="1" applyFont="1" applyBorder="1"/>
    <xf numFmtId="43" fontId="9" fillId="0" borderId="31" xfId="0" applyNumberFormat="1" applyFont="1" applyBorder="1"/>
    <xf numFmtId="0" fontId="10" fillId="0" borderId="31" xfId="0" applyFont="1" applyBorder="1" applyAlignment="1">
      <alignment horizontal="right"/>
    </xf>
    <xf numFmtId="0" fontId="8" fillId="0" borderId="31" xfId="0" applyFont="1" applyBorder="1" applyAlignment="1">
      <alignment wrapText="1"/>
    </xf>
    <xf numFmtId="43" fontId="10" fillId="2" borderId="31" xfId="1" applyFont="1" applyFill="1" applyBorder="1"/>
    <xf numFmtId="43" fontId="10" fillId="0" borderId="31" xfId="1" applyFont="1" applyBorder="1"/>
    <xf numFmtId="0" fontId="10" fillId="0" borderId="31" xfId="0" applyFont="1" applyBorder="1"/>
    <xf numFmtId="0" fontId="10" fillId="0" borderId="0" xfId="0" applyFont="1" applyBorder="1" applyAlignment="1">
      <alignment horizontal="right"/>
    </xf>
    <xf numFmtId="43" fontId="10" fillId="2" borderId="0" xfId="1" applyFont="1" applyFill="1" applyBorder="1"/>
    <xf numFmtId="43" fontId="10" fillId="0" borderId="0" xfId="1" applyFont="1" applyBorder="1"/>
    <xf numFmtId="0" fontId="9" fillId="0" borderId="31" xfId="0" applyFont="1" applyBorder="1"/>
    <xf numFmtId="43" fontId="7" fillId="0" borderId="31" xfId="1" applyFont="1" applyBorder="1"/>
    <xf numFmtId="0" fontId="8" fillId="0" borderId="31" xfId="0" applyFont="1" applyBorder="1"/>
    <xf numFmtId="0" fontId="7" fillId="0" borderId="31" xfId="0" applyFont="1" applyBorder="1"/>
    <xf numFmtId="43" fontId="8" fillId="0" borderId="31" xfId="1" applyFont="1" applyBorder="1"/>
    <xf numFmtId="0" fontId="11" fillId="0" borderId="0" xfId="0" applyFont="1"/>
    <xf numFmtId="0" fontId="3" fillId="0" borderId="8" xfId="0" applyFont="1" applyBorder="1" applyAlignment="1">
      <alignment vertical="top" wrapText="1"/>
    </xf>
    <xf numFmtId="43" fontId="3" fillId="0" borderId="6" xfId="1" applyFont="1" applyBorder="1" applyAlignment="1">
      <alignment vertical="top" wrapText="1"/>
    </xf>
    <xf numFmtId="10" fontId="3" fillId="0" borderId="6" xfId="2" applyNumberFormat="1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43" fontId="6" fillId="0" borderId="32" xfId="1" applyFont="1" applyBorder="1" applyAlignment="1">
      <alignment vertical="top" wrapText="1"/>
    </xf>
    <xf numFmtId="43" fontId="4" fillId="0" borderId="12" xfId="0" applyNumberFormat="1" applyFont="1" applyBorder="1"/>
    <xf numFmtId="10" fontId="4" fillId="0" borderId="12" xfId="0" applyNumberFormat="1" applyFont="1" applyBorder="1"/>
    <xf numFmtId="0" fontId="3" fillId="0" borderId="0" xfId="0" applyFont="1"/>
    <xf numFmtId="0" fontId="3" fillId="0" borderId="0" xfId="0" applyFont="1"/>
    <xf numFmtId="0" fontId="5" fillId="0" borderId="18" xfId="0" applyFont="1" applyBorder="1"/>
    <xf numFmtId="43" fontId="7" fillId="0" borderId="31" xfId="0" applyNumberFormat="1" applyFont="1" applyBorder="1"/>
    <xf numFmtId="0" fontId="3" fillId="0" borderId="0" xfId="0" applyFont="1" applyBorder="1"/>
    <xf numFmtId="43" fontId="2" fillId="0" borderId="6" xfId="1" applyFont="1" applyBorder="1" applyAlignment="1">
      <alignment vertical="top" wrapText="1"/>
    </xf>
    <xf numFmtId="0" fontId="3" fillId="0" borderId="0" xfId="0" applyFont="1"/>
    <xf numFmtId="43" fontId="9" fillId="0" borderId="39" xfId="1" applyFont="1" applyBorder="1"/>
    <xf numFmtId="43" fontId="7" fillId="0" borderId="39" xfId="1" applyFont="1" applyBorder="1"/>
    <xf numFmtId="0" fontId="8" fillId="0" borderId="39" xfId="0" applyFont="1" applyBorder="1"/>
    <xf numFmtId="0" fontId="3" fillId="0" borderId="30" xfId="0" applyFont="1" applyBorder="1" applyAlignment="1">
      <alignment horizontal="center" wrapText="1"/>
    </xf>
    <xf numFmtId="0" fontId="8" fillId="0" borderId="0" xfId="0" applyFont="1"/>
    <xf numFmtId="0" fontId="10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/>
    <xf numFmtId="0" fontId="5" fillId="0" borderId="18" xfId="0" applyFont="1" applyBorder="1"/>
    <xf numFmtId="0" fontId="4" fillId="2" borderId="18" xfId="0" applyFont="1" applyFill="1" applyBorder="1" applyAlignment="1">
      <alignment horizontal="center"/>
    </xf>
    <xf numFmtId="0" fontId="3" fillId="0" borderId="35" xfId="0" applyFont="1" applyBorder="1" applyAlignment="1">
      <alignment horizontal="left" textRotation="90" wrapText="1"/>
    </xf>
    <xf numFmtId="0" fontId="3" fillId="0" borderId="8" xfId="0" applyFont="1" applyBorder="1" applyAlignment="1">
      <alignment horizontal="left" textRotation="90" wrapText="1"/>
    </xf>
    <xf numFmtId="0" fontId="3" fillId="0" borderId="6" xfId="0" applyFont="1" applyBorder="1" applyAlignment="1">
      <alignment horizontal="left" textRotation="90" wrapText="1"/>
    </xf>
    <xf numFmtId="43" fontId="5" fillId="0" borderId="31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43" fontId="3" fillId="0" borderId="0" xfId="1" applyFont="1"/>
    <xf numFmtId="43" fontId="5" fillId="0" borderId="37" xfId="1" applyFont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3" fontId="8" fillId="0" borderId="39" xfId="0" applyNumberFormat="1" applyFont="1" applyBorder="1"/>
    <xf numFmtId="10" fontId="7" fillId="0" borderId="31" xfId="2" applyNumberFormat="1" applyFont="1" applyBorder="1" applyAlignment="1">
      <alignment vertical="top" wrapText="1"/>
    </xf>
    <xf numFmtId="0" fontId="13" fillId="0" borderId="42" xfId="3" applyFont="1" applyBorder="1"/>
    <xf numFmtId="43" fontId="8" fillId="0" borderId="43" xfId="1" applyFont="1" applyBorder="1" applyAlignment="1"/>
    <xf numFmtId="43" fontId="8" fillId="0" borderId="44" xfId="1" applyFont="1" applyBorder="1" applyAlignment="1"/>
    <xf numFmtId="43" fontId="8" fillId="0" borderId="46" xfId="1" applyFont="1" applyBorder="1" applyAlignment="1"/>
    <xf numFmtId="43" fontId="8" fillId="0" borderId="47" xfId="1" applyFont="1" applyBorder="1" applyAlignment="1"/>
    <xf numFmtId="43" fontId="8" fillId="0" borderId="31" xfId="0" applyNumberFormat="1" applyFont="1" applyBorder="1"/>
    <xf numFmtId="0" fontId="6" fillId="0" borderId="42" xfId="3" applyFont="1" applyBorder="1"/>
    <xf numFmtId="0" fontId="8" fillId="0" borderId="37" xfId="0" applyFont="1" applyBorder="1"/>
    <xf numFmtId="0" fontId="3" fillId="0" borderId="31" xfId="0" applyFont="1" applyBorder="1" applyAlignment="1">
      <alignment horizontal="left" textRotation="90" wrapText="1"/>
    </xf>
    <xf numFmtId="0" fontId="2" fillId="0" borderId="32" xfId="0" applyFont="1" applyBorder="1" applyAlignment="1">
      <alignment horizontal="left" textRotation="90" wrapText="1"/>
    </xf>
    <xf numFmtId="0" fontId="2" fillId="0" borderId="35" xfId="0" applyFont="1" applyBorder="1" applyAlignment="1">
      <alignment horizontal="left" textRotation="90" wrapText="1"/>
    </xf>
    <xf numFmtId="43" fontId="13" fillId="0" borderId="31" xfId="1" applyFont="1" applyBorder="1"/>
    <xf numFmtId="43" fontId="14" fillId="0" borderId="31" xfId="1" applyFont="1" applyBorder="1"/>
    <xf numFmtId="0" fontId="13" fillId="0" borderId="0" xfId="0" applyFont="1"/>
    <xf numFmtId="2" fontId="8" fillId="0" borderId="31" xfId="0" applyNumberFormat="1" applyFont="1" applyBorder="1"/>
    <xf numFmtId="43" fontId="15" fillId="0" borderId="31" xfId="1" applyFont="1" applyBorder="1"/>
    <xf numFmtId="43" fontId="7" fillId="0" borderId="0" xfId="0" applyNumberFormat="1" applyFont="1"/>
    <xf numFmtId="43" fontId="3" fillId="0" borderId="31" xfId="1" applyFont="1" applyBorder="1" applyAlignment="1">
      <alignment wrapText="1"/>
    </xf>
    <xf numFmtId="43" fontId="3" fillId="0" borderId="6" xfId="1" applyFont="1" applyBorder="1" applyAlignment="1">
      <alignment wrapText="1"/>
    </xf>
    <xf numFmtId="43" fontId="11" fillId="0" borderId="31" xfId="0" applyNumberFormat="1" applyFont="1" applyBorder="1" applyAlignment="1">
      <alignment horizontal="left"/>
    </xf>
    <xf numFmtId="43" fontId="3" fillId="0" borderId="35" xfId="1" applyFont="1" applyBorder="1" applyAlignment="1">
      <alignment wrapText="1"/>
    </xf>
    <xf numFmtId="0" fontId="8" fillId="5" borderId="31" xfId="0" applyFont="1" applyFill="1" applyBorder="1"/>
    <xf numFmtId="0" fontId="8" fillId="0" borderId="0" xfId="0" applyFont="1"/>
    <xf numFmtId="0" fontId="8" fillId="0" borderId="0" xfId="0" applyFont="1"/>
    <xf numFmtId="43" fontId="7" fillId="0" borderId="31" xfId="1" applyFont="1" applyBorder="1" applyAlignment="1">
      <alignment horizontal="right" vertical="top" wrapText="1"/>
    </xf>
    <xf numFmtId="43" fontId="8" fillId="0" borderId="31" xfId="1" applyFont="1" applyBorder="1" applyAlignment="1">
      <alignment horizontal="right"/>
    </xf>
    <xf numFmtId="43" fontId="8" fillId="0" borderId="39" xfId="1" applyFont="1" applyBorder="1"/>
    <xf numFmtId="43" fontId="10" fillId="0" borderId="39" xfId="1" applyFont="1" applyBorder="1"/>
    <xf numFmtId="43" fontId="10" fillId="0" borderId="31" xfId="0" applyNumberFormat="1" applyFont="1" applyBorder="1"/>
    <xf numFmtId="9" fontId="8" fillId="0" borderId="31" xfId="2" applyFont="1" applyBorder="1"/>
    <xf numFmtId="2" fontId="7" fillId="0" borderId="31" xfId="0" applyNumberFormat="1" applyFont="1" applyBorder="1"/>
    <xf numFmtId="0" fontId="8" fillId="0" borderId="31" xfId="0" applyFont="1" applyBorder="1" applyAlignment="1">
      <alignment horizontal="right"/>
    </xf>
    <xf numFmtId="0" fontId="8" fillId="0" borderId="44" xfId="0" applyFont="1" applyBorder="1" applyAlignment="1">
      <alignment wrapText="1"/>
    </xf>
    <xf numFmtId="43" fontId="13" fillId="0" borderId="44" xfId="1" applyFont="1" applyBorder="1"/>
    <xf numFmtId="43" fontId="8" fillId="0" borderId="44" xfId="1" applyFont="1" applyBorder="1"/>
    <xf numFmtId="43" fontId="8" fillId="0" borderId="44" xfId="0" applyNumberFormat="1" applyFont="1" applyBorder="1"/>
    <xf numFmtId="43" fontId="10" fillId="2" borderId="44" xfId="1" applyFont="1" applyFill="1" applyBorder="1"/>
    <xf numFmtId="43" fontId="8" fillId="0" borderId="0" xfId="1" applyFont="1" applyBorder="1"/>
    <xf numFmtId="43" fontId="11" fillId="0" borderId="0" xfId="1" applyFont="1"/>
    <xf numFmtId="43" fontId="11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left" indent="8"/>
    </xf>
    <xf numFmtId="0" fontId="23" fillId="0" borderId="0" xfId="0" applyFont="1"/>
    <xf numFmtId="0" fontId="23" fillId="0" borderId="0" xfId="0" applyFont="1" applyBorder="1" applyAlignment="1">
      <alignment vertical="top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left" indent="5"/>
    </xf>
    <xf numFmtId="0" fontId="28" fillId="0" borderId="0" xfId="0" applyFont="1"/>
    <xf numFmtId="0" fontId="29" fillId="0" borderId="0" xfId="0" applyFont="1" applyAlignment="1">
      <alignment horizontal="left" indent="5"/>
    </xf>
    <xf numFmtId="0" fontId="28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9" fillId="0" borderId="0" xfId="0" applyFont="1"/>
    <xf numFmtId="0" fontId="21" fillId="0" borderId="16" xfId="0" applyFont="1" applyBorder="1"/>
    <xf numFmtId="0" fontId="16" fillId="0" borderId="0" xfId="0" applyFont="1" applyBorder="1" applyAlignment="1">
      <alignment horizontal="right" vertical="top" wrapText="1"/>
    </xf>
    <xf numFmtId="0" fontId="17" fillId="0" borderId="0" xfId="0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43" fontId="3" fillId="0" borderId="0" xfId="1" applyFont="1" applyBorder="1"/>
    <xf numFmtId="43" fontId="3" fillId="0" borderId="0" xfId="0" applyNumberFormat="1" applyFont="1" applyBorder="1"/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1" fillId="0" borderId="0" xfId="0" applyFont="1" applyBorder="1"/>
    <xf numFmtId="0" fontId="30" fillId="0" borderId="0" xfId="0" applyFont="1"/>
    <xf numFmtId="0" fontId="33" fillId="6" borderId="49" xfId="0" applyFont="1" applyFill="1" applyBorder="1" applyAlignment="1" applyProtection="1">
      <alignment horizontal="left" vertical="top" wrapText="1" readingOrder="1"/>
      <protection locked="0"/>
    </xf>
    <xf numFmtId="0" fontId="33" fillId="0" borderId="49" xfId="0" applyFont="1" applyBorder="1" applyAlignment="1" applyProtection="1">
      <alignment horizontal="left" vertical="top" wrapText="1" readingOrder="1"/>
      <protection locked="0"/>
    </xf>
    <xf numFmtId="0" fontId="33" fillId="7" borderId="49" xfId="0" applyFont="1" applyFill="1" applyBorder="1" applyAlignment="1" applyProtection="1">
      <alignment horizontal="left" vertical="top" wrapText="1" readingOrder="1"/>
      <protection locked="0"/>
    </xf>
    <xf numFmtId="0" fontId="33" fillId="5" borderId="49" xfId="0" applyFont="1" applyFill="1" applyBorder="1" applyAlignment="1" applyProtection="1">
      <alignment horizontal="left" vertical="top" wrapText="1" readingOrder="1"/>
      <protection locked="0"/>
    </xf>
    <xf numFmtId="0" fontId="33" fillId="7" borderId="0" xfId="0" applyFont="1" applyFill="1" applyBorder="1" applyAlignment="1" applyProtection="1">
      <alignment horizontal="left" vertical="top" wrapText="1" readingOrder="1"/>
      <protection locked="0"/>
    </xf>
    <xf numFmtId="0" fontId="0" fillId="0" borderId="0" xfId="0" applyBorder="1" applyAlignment="1" applyProtection="1">
      <alignment vertical="top" wrapText="1"/>
      <protection locked="0"/>
    </xf>
    <xf numFmtId="14" fontId="33" fillId="0" borderId="49" xfId="0" applyNumberFormat="1" applyFont="1" applyBorder="1" applyAlignment="1" applyProtection="1">
      <alignment horizontal="left" vertical="top" wrapText="1" readingOrder="1"/>
      <protection locked="0"/>
    </xf>
    <xf numFmtId="0" fontId="28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left" wrapText="1"/>
    </xf>
    <xf numFmtId="0" fontId="27" fillId="0" borderId="0" xfId="0" applyFont="1" applyBorder="1" applyAlignment="1">
      <alignment horizontal="left" vertical="top" wrapText="1"/>
    </xf>
    <xf numFmtId="0" fontId="29" fillId="0" borderId="0" xfId="0" applyFont="1" applyAlignment="1">
      <alignment horizontal="left" wrapText="1"/>
    </xf>
    <xf numFmtId="0" fontId="3" fillId="0" borderId="2" xfId="0" applyFont="1" applyBorder="1" applyAlignment="1">
      <alignment horizontal="left" textRotation="90" wrapText="1"/>
    </xf>
    <xf numFmtId="0" fontId="3" fillId="0" borderId="4" xfId="0" applyFont="1" applyBorder="1" applyAlignment="1">
      <alignment horizontal="left" textRotation="90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textRotation="90" wrapText="1"/>
    </xf>
    <xf numFmtId="0" fontId="3" fillId="0" borderId="4" xfId="0" applyFont="1" applyBorder="1" applyAlignment="1">
      <alignment horizontal="center" vertical="top" textRotation="90" wrapText="1"/>
    </xf>
    <xf numFmtId="0" fontId="3" fillId="0" borderId="7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27" xfId="0" applyFont="1" applyBorder="1" applyAlignment="1">
      <alignment horizontal="left" textRotation="90" wrapText="1"/>
    </xf>
    <xf numFmtId="0" fontId="3" fillId="0" borderId="8" xfId="0" applyFont="1" applyBorder="1" applyAlignment="1">
      <alignment horizontal="left" textRotation="90" wrapText="1"/>
    </xf>
    <xf numFmtId="0" fontId="3" fillId="0" borderId="10" xfId="0" applyFont="1" applyBorder="1" applyAlignment="1">
      <alignment horizontal="left" textRotation="90" wrapText="1"/>
    </xf>
    <xf numFmtId="0" fontId="8" fillId="0" borderId="44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center" vertical="top" wrapText="1"/>
    </xf>
    <xf numFmtId="0" fontId="8" fillId="0" borderId="46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/>
    <xf numFmtId="2" fontId="3" fillId="0" borderId="36" xfId="0" applyNumberFormat="1" applyFont="1" applyBorder="1"/>
    <xf numFmtId="2" fontId="3" fillId="0" borderId="37" xfId="0" applyNumberFormat="1" applyFont="1" applyBorder="1"/>
    <xf numFmtId="0" fontId="3" fillId="5" borderId="17" xfId="0" applyFont="1" applyFill="1" applyBorder="1" applyAlignment="1">
      <alignment horizontal="left" wrapText="1"/>
    </xf>
    <xf numFmtId="0" fontId="3" fillId="5" borderId="18" xfId="0" applyFont="1" applyFill="1" applyBorder="1" applyAlignment="1">
      <alignment horizontal="left" wrapText="1"/>
    </xf>
    <xf numFmtId="0" fontId="3" fillId="5" borderId="12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43" fontId="4" fillId="0" borderId="31" xfId="1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4" fillId="0" borderId="15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3" fillId="0" borderId="31" xfId="0" applyFont="1" applyBorder="1" applyAlignment="1">
      <alignment wrapText="1"/>
    </xf>
    <xf numFmtId="0" fontId="3" fillId="0" borderId="0" xfId="0" applyFont="1"/>
    <xf numFmtId="0" fontId="4" fillId="3" borderId="0" xfId="0" applyFont="1" applyFill="1"/>
    <xf numFmtId="0" fontId="3" fillId="0" borderId="16" xfId="0" applyFont="1" applyBorder="1"/>
    <xf numFmtId="0" fontId="5" fillId="0" borderId="18" xfId="0" applyFont="1" applyBorder="1"/>
    <xf numFmtId="0" fontId="5" fillId="0" borderId="12" xfId="0" applyFont="1" applyBorder="1"/>
    <xf numFmtId="0" fontId="4" fillId="2" borderId="1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5" borderId="31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0" fontId="3" fillId="5" borderId="15" xfId="0" applyFont="1" applyFill="1" applyBorder="1" applyAlignment="1">
      <alignment wrapText="1"/>
    </xf>
    <xf numFmtId="0" fontId="3" fillId="5" borderId="21" xfId="0" applyFont="1" applyFill="1" applyBorder="1" applyAlignment="1">
      <alignment wrapText="1"/>
    </xf>
    <xf numFmtId="0" fontId="3" fillId="5" borderId="17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16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7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horizontal="right" wrapText="1"/>
    </xf>
    <xf numFmtId="0" fontId="31" fillId="0" borderId="49" xfId="0" applyFont="1" applyBorder="1" applyAlignment="1" applyProtection="1">
      <alignment horizontal="left" vertical="top" wrapText="1" readingOrder="1"/>
      <protection locked="0"/>
    </xf>
    <xf numFmtId="0" fontId="30" fillId="0" borderId="50" xfId="0" applyFont="1" applyBorder="1" applyAlignment="1" applyProtection="1">
      <alignment vertical="top" wrapText="1"/>
      <protection locked="0"/>
    </xf>
    <xf numFmtId="0" fontId="32" fillId="0" borderId="0" xfId="0" applyFont="1" applyAlignment="1" applyProtection="1">
      <alignment horizontal="left" wrapText="1" readingOrder="1"/>
      <protection locked="0"/>
    </xf>
    <xf numFmtId="0" fontId="0" fillId="0" borderId="0" xfId="0"/>
    <xf numFmtId="0" fontId="33" fillId="6" borderId="49" xfId="0" applyFont="1" applyFill="1" applyBorder="1" applyAlignment="1" applyProtection="1">
      <alignment horizontal="left" vertical="top" wrapText="1" readingOrder="1"/>
      <protection locked="0"/>
    </xf>
    <xf numFmtId="0" fontId="0" fillId="0" borderId="50" xfId="0" applyBorder="1" applyAlignment="1" applyProtection="1">
      <alignment vertical="top" wrapText="1"/>
      <protection locked="0"/>
    </xf>
    <xf numFmtId="0" fontId="33" fillId="0" borderId="49" xfId="0" applyFont="1" applyBorder="1" applyAlignment="1" applyProtection="1">
      <alignment horizontal="left" vertical="top" wrapText="1" readingOrder="1"/>
      <protection locked="0"/>
    </xf>
    <xf numFmtId="164" fontId="33" fillId="0" borderId="49" xfId="0" applyNumberFormat="1" applyFont="1" applyBorder="1" applyAlignment="1" applyProtection="1">
      <alignment horizontal="left" vertical="top" wrapText="1" readingOrder="1"/>
      <protection locked="0"/>
    </xf>
    <xf numFmtId="0" fontId="33" fillId="7" borderId="49" xfId="0" applyFont="1" applyFill="1" applyBorder="1" applyAlignment="1" applyProtection="1">
      <alignment horizontal="left" vertical="top" wrapText="1" readingOrder="1"/>
      <protection locked="0"/>
    </xf>
    <xf numFmtId="164" fontId="33" fillId="7" borderId="49" xfId="0" applyNumberFormat="1" applyFont="1" applyFill="1" applyBorder="1" applyAlignment="1" applyProtection="1">
      <alignment horizontal="left" vertical="top" wrapText="1" readingOrder="1"/>
      <protection locked="0"/>
    </xf>
    <xf numFmtId="0" fontId="34" fillId="0" borderId="49" xfId="0" applyFont="1" applyBorder="1" applyAlignment="1" applyProtection="1">
      <alignment horizontal="left" vertical="top" wrapText="1" readingOrder="1"/>
      <protection locked="0"/>
    </xf>
    <xf numFmtId="164" fontId="33" fillId="5" borderId="49" xfId="0" applyNumberFormat="1" applyFont="1" applyFill="1" applyBorder="1" applyAlignment="1" applyProtection="1">
      <alignment horizontal="left" vertical="top" wrapText="1" readingOrder="1"/>
      <protection locked="0"/>
    </xf>
    <xf numFmtId="0" fontId="0" fillId="5" borderId="50" xfId="0" applyFill="1" applyBorder="1" applyAlignment="1" applyProtection="1">
      <alignment vertical="top" wrapText="1"/>
      <protection locked="0"/>
    </xf>
    <xf numFmtId="0" fontId="33" fillId="5" borderId="49" xfId="0" applyFont="1" applyFill="1" applyBorder="1" applyAlignment="1" applyProtection="1">
      <alignment horizontal="left" vertical="top" wrapText="1" readingOrder="1"/>
      <protection locked="0"/>
    </xf>
    <xf numFmtId="0" fontId="34" fillId="8" borderId="51" xfId="0" applyFont="1" applyFill="1" applyBorder="1" applyAlignment="1" applyProtection="1">
      <alignment horizontal="left" vertical="top" wrapText="1" readingOrder="1"/>
      <protection locked="0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441854</xdr:colOff>
      <xdr:row>48</xdr:row>
      <xdr:rowOff>133351</xdr:rowOff>
    </xdr:to>
    <xdr:pic>
      <xdr:nvPicPr>
        <xdr:cNvPr id="2" name="Picture 1" descr="Vendim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6537854" cy="927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67252</xdr:colOff>
      <xdr:row>11</xdr:row>
      <xdr:rowOff>323848</xdr:rowOff>
    </xdr:from>
    <xdr:to>
      <xdr:col>17</xdr:col>
      <xdr:colOff>57727</xdr:colOff>
      <xdr:row>32</xdr:row>
      <xdr:rowOff>206375</xdr:rowOff>
    </xdr:to>
    <xdr:sp macro="" textlink="">
      <xdr:nvSpPr>
        <xdr:cNvPr id="2" name="TextBox 1"/>
        <xdr:cNvSpPr txBox="1"/>
      </xdr:nvSpPr>
      <xdr:spPr>
        <a:xfrm>
          <a:off x="67252" y="6934198"/>
          <a:ext cx="21936075" cy="80454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Buxheti i Kuvendit të Republikës së Kosovës, i ndarë sipas Ligjit për Buxhetin e Republikës së Kosovës për vitin 2017 Ligji nr.05/L-125është 9.828.515 €, dhe atë sipas kategorive ekonomike në vijim: Paga dhe mëditje 6.298.756€ ,m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llra dhe shërbime 1.748.759, shpenzime komunale 241,000 €, subvencione dhe transfere 140,000 € dhe shpenzime kapitale 1.400.000 €. Në buxhetin e Kuvendit të Republikës së Kosovës pjesën më të madhe të buxhetit e kanë pagat dhe mëditjet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64.08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,mallrat dhe shërbimet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17.79%,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shpenzimet kapitale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14.24%,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shpenzimet komunale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2.45% si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dhe subvencionet dhe transferet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1.42% </a:t>
          </a:r>
        </a:p>
        <a:p>
          <a:pPr algn="l"/>
          <a:r>
            <a:rPr lang="en-US" sz="3600" b="1" i="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Buxheti tremujor SIMFK është 3.714.142,11€ </a:t>
          </a:r>
          <a:r>
            <a:rPr lang="en-US" sz="36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: Paga dhe meditje 1.458.524,11,mallra dhe sherbime 839.008, shpenzime komunale 91.610 €, subvencione dhe transfere 60.000€, shpenzime kapitale 1.265.000</a:t>
          </a:r>
        </a:p>
        <a:p>
          <a:pPr algn="l"/>
          <a:r>
            <a:rPr lang="en-US" sz="36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</a:t>
          </a:r>
          <a:r>
            <a:rPr lang="en-US" sz="3600" b="0" i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isur nga vleresimi i përgjithshëm, del se niveli i realizimit të buxhetit të Kuvendit të Republikës së Kosovës për  </a:t>
          </a:r>
          <a:r>
            <a:rPr lang="en-US" sz="36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tremujorin e pare te vitit 2017 eshte</a:t>
          </a:r>
          <a:r>
            <a:rPr lang="en-US" sz="3600" b="1" i="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50,84</a:t>
          </a:r>
          <a:r>
            <a:rPr lang="en-US" sz="36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e buxhetit  tremujor.</a:t>
          </a:r>
        </a:p>
        <a:p>
          <a:pPr algn="l"/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Alokimi i fondeve është bërë në bazë të planit të rrjedhës së parasë të përgatitur nga Drejtoria për Buxhet dhe Pagesa në bashkëpunim me Menaxhmentin e Kuvendit. Në këtë raport  do të paraqiten në mënyrë të hollësishme shpenzimet e realizuara nga buxheti i Kuvendit për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tremujorin e pare te vitit 2017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si dhe krahasimi i tyre me periudhën e njëjtë të vitit 2016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oneCellAnchor>
    <xdr:from>
      <xdr:col>15</xdr:col>
      <xdr:colOff>647700</xdr:colOff>
      <xdr:row>33</xdr:row>
      <xdr:rowOff>104773</xdr:rowOff>
    </xdr:from>
    <xdr:ext cx="3990975" cy="264560"/>
    <xdr:sp macro="" textlink="">
      <xdr:nvSpPr>
        <xdr:cNvPr id="3" name="TextBox 2"/>
        <xdr:cNvSpPr txBox="1"/>
      </xdr:nvSpPr>
      <xdr:spPr>
        <a:xfrm>
          <a:off x="20878800" y="15135223"/>
          <a:ext cx="399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33</xdr:row>
      <xdr:rowOff>0</xdr:rowOff>
    </xdr:from>
    <xdr:ext cx="2457450" cy="264560"/>
    <xdr:sp macro="" textlink="">
      <xdr:nvSpPr>
        <xdr:cNvPr id="4" name="TextBox 3"/>
        <xdr:cNvSpPr txBox="1"/>
      </xdr:nvSpPr>
      <xdr:spPr>
        <a:xfrm>
          <a:off x="21336000" y="15030450"/>
          <a:ext cx="2457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200025</xdr:colOff>
      <xdr:row>36</xdr:row>
      <xdr:rowOff>76200</xdr:rowOff>
    </xdr:from>
    <xdr:to>
      <xdr:col>16</xdr:col>
      <xdr:colOff>809625</xdr:colOff>
      <xdr:row>45</xdr:row>
      <xdr:rowOff>286</xdr:rowOff>
    </xdr:to>
    <xdr:sp macro="" textlink="">
      <xdr:nvSpPr>
        <xdr:cNvPr id="5" name="TextBox 4"/>
        <xdr:cNvSpPr txBox="1"/>
      </xdr:nvSpPr>
      <xdr:spPr>
        <a:xfrm>
          <a:off x="200025" y="16640175"/>
          <a:ext cx="21697950" cy="31816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Pagave dhe mëditjeve merr pjese ne buxhetin  tremujor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SIMFK 1.458.524,11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ose me </a:t>
          </a:r>
          <a:r>
            <a:rPr lang="en-US" sz="3600" b="0" i="0" u="none" strike="noStrike" baseline="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39,26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</a:t>
          </a:r>
          <a:r>
            <a:rPr lang="sq-AL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alokuar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sq-AL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të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Kuvendit  , dhe si të tilla janë të ndara në tri Programe Anëtarët e Kuvendit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839.597,56,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Administrata e Kuvendit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424.159,00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 ,dhe Stafi mbështetës Politik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136.586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€, shuma e shpenzuar ne ketë kategori per vitin  tremujorin e parë vitit 2017  është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1.458.524,11€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ose shprehur në përqindje 100% e buxhetit  te ndarë per tremujorin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 pare te vitit 2017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ne këtë katgori .</a:t>
          </a:r>
          <a:endParaRPr lang="en-US" sz="2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oneCellAnchor>
    <xdr:from>
      <xdr:col>16</xdr:col>
      <xdr:colOff>152400</xdr:colOff>
      <xdr:row>49</xdr:row>
      <xdr:rowOff>180975</xdr:rowOff>
    </xdr:from>
    <xdr:ext cx="184731" cy="264560"/>
    <xdr:sp macro="" textlink="">
      <xdr:nvSpPr>
        <xdr:cNvPr id="6" name="TextBox 5"/>
        <xdr:cNvSpPr txBox="1"/>
      </xdr:nvSpPr>
      <xdr:spPr>
        <a:xfrm>
          <a:off x="21240750" y="2158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266700</xdr:colOff>
      <xdr:row>47</xdr:row>
      <xdr:rowOff>152400</xdr:rowOff>
    </xdr:from>
    <xdr:ext cx="184731" cy="264560"/>
    <xdr:sp macro="" textlink="">
      <xdr:nvSpPr>
        <xdr:cNvPr id="7" name="TextBox 6"/>
        <xdr:cNvSpPr txBox="1"/>
      </xdr:nvSpPr>
      <xdr:spPr>
        <a:xfrm>
          <a:off x="21355050" y="208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152399</xdr:colOff>
      <xdr:row>62</xdr:row>
      <xdr:rowOff>161925</xdr:rowOff>
    </xdr:from>
    <xdr:to>
      <xdr:col>17</xdr:col>
      <xdr:colOff>0</xdr:colOff>
      <xdr:row>70</xdr:row>
      <xdr:rowOff>173182</xdr:rowOff>
    </xdr:to>
    <xdr:sp macro="" textlink="">
      <xdr:nvSpPr>
        <xdr:cNvPr id="8" name="TextBox 7"/>
        <xdr:cNvSpPr txBox="1"/>
      </xdr:nvSpPr>
      <xdr:spPr>
        <a:xfrm>
          <a:off x="152399" y="26317575"/>
          <a:ext cx="21793201" cy="27639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shpenzimeve komunale merr pjesë në buxhetin tremujor SIMFK me 91.610ose me </a:t>
          </a:r>
          <a:r>
            <a:rPr lang="en-US" sz="36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2.46%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të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ndar per tremujorin e pare 2017 SIMFK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,këto fonde janë të ndara në programin Administrata e Kuvendit. Shuma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 shpenzuar e buxhetit eshte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76.906,22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 os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89.95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e buxhetit  tremujor ne Komunali.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95250</xdr:colOff>
      <xdr:row>72</xdr:row>
      <xdr:rowOff>180975</xdr:rowOff>
    </xdr:from>
    <xdr:to>
      <xdr:col>16</xdr:col>
      <xdr:colOff>825500</xdr:colOff>
      <xdr:row>83</xdr:row>
      <xdr:rowOff>144318</xdr:rowOff>
    </xdr:to>
    <xdr:sp macro="" textlink="">
      <xdr:nvSpPr>
        <xdr:cNvPr id="9" name="TextBox 8"/>
        <xdr:cNvSpPr txBox="1"/>
      </xdr:nvSpPr>
      <xdr:spPr>
        <a:xfrm>
          <a:off x="95250" y="30079950"/>
          <a:ext cx="21818600" cy="38019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Investimeve Kapitale merr pjesë në buxhetin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vjetor SIMFK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me 1.265.000€ ose me </a:t>
          </a:r>
          <a:r>
            <a:rPr lang="en-US" sz="36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34,05%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per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tremujorin e pare te vitit 2017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, këto fonde janë të ndara në programin Administrata e Kuvendit.  Shpenzime ne kete kategori per kete tremujor janë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15.361 €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, shprehur ne perqindje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1.21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e buxhetit tremujor ne këtë kategori.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152400</xdr:colOff>
      <xdr:row>84</xdr:row>
      <xdr:rowOff>95249</xdr:rowOff>
    </xdr:from>
    <xdr:to>
      <xdr:col>16</xdr:col>
      <xdr:colOff>825500</xdr:colOff>
      <xdr:row>94</xdr:row>
      <xdr:rowOff>375227</xdr:rowOff>
    </xdr:to>
    <xdr:sp macro="" textlink="">
      <xdr:nvSpPr>
        <xdr:cNvPr id="10" name="TextBox 9"/>
        <xdr:cNvSpPr txBox="1"/>
      </xdr:nvSpPr>
      <xdr:spPr>
        <a:xfrm>
          <a:off x="152400" y="34404299"/>
          <a:ext cx="21761450" cy="3613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Subvencioneve dhe transfereve merr pjesë në buxhetin tremujor me 60.000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 ose me </a:t>
          </a:r>
          <a:r>
            <a:rPr lang="en-US" sz="36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1,61%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SIMFK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,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këto fonde janë të ndara në programin Anëtarët e Kuvendit. Shkalla e shpenzimit të buxhetit në këtë kategori ekonomike është 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41.510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€, ose shprehur në përqindje 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69.18 %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  buxhetit ne kete kategori  .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247650</xdr:colOff>
      <xdr:row>97</xdr:row>
      <xdr:rowOff>304800</xdr:rowOff>
    </xdr:from>
    <xdr:to>
      <xdr:col>16</xdr:col>
      <xdr:colOff>841375</xdr:colOff>
      <xdr:row>106</xdr:row>
      <xdr:rowOff>981363</xdr:rowOff>
    </xdr:to>
    <xdr:sp macro="" textlink="">
      <xdr:nvSpPr>
        <xdr:cNvPr id="11" name="TextBox 10"/>
        <xdr:cNvSpPr txBox="1"/>
      </xdr:nvSpPr>
      <xdr:spPr>
        <a:xfrm>
          <a:off x="247650" y="39509700"/>
          <a:ext cx="216820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36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142874</xdr:colOff>
      <xdr:row>46</xdr:row>
      <xdr:rowOff>190498</xdr:rowOff>
    </xdr:from>
    <xdr:to>
      <xdr:col>16</xdr:col>
      <xdr:colOff>809625</xdr:colOff>
      <xdr:row>59</xdr:row>
      <xdr:rowOff>375227</xdr:rowOff>
    </xdr:to>
    <xdr:sp macro="" textlink="">
      <xdr:nvSpPr>
        <xdr:cNvPr id="12" name="TextBox 11"/>
        <xdr:cNvSpPr txBox="1"/>
      </xdr:nvSpPr>
      <xdr:spPr>
        <a:xfrm>
          <a:off x="142874" y="20593048"/>
          <a:ext cx="21755101" cy="46043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Mallrave dhe Shërbimeve merr pjesë në buxhetin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tremujor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SIMFK me 839.008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€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se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22.58%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për tremujorin e pare te  vitit 2017 dhe si të tilla janë të ndara në tri Programe Anëtarët e Kuvendit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375.100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€,Administrata e Kuvendit 424.159€ dhe Stafi mbështetës Politik 39.749 .Shkalla e shpenzimit të buxhetit në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këtë kategori ekonomike për  tremujorin e pare te vitit 2017është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296.037,47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€, ose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35,28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krahasuar  me  buxhetin tremujor  SIMFK te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Kuvendit</a:t>
          </a:r>
          <a:r>
            <a:rPr lang="en-US" sz="28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ne Mallra dhe sherbime .</a:t>
          </a:r>
          <a:endParaRPr lang="en-US" sz="36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2"/>
  <sheetViews>
    <sheetView view="pageBreakPreview" topLeftCell="A85" zoomScale="60" workbookViewId="0">
      <selection activeCell="B114" sqref="B114"/>
    </sheetView>
  </sheetViews>
  <sheetFormatPr defaultRowHeight="26.25"/>
  <cols>
    <col min="1" max="1" width="15.5703125" style="160" customWidth="1"/>
    <col min="2" max="2" width="29.28515625" style="160" customWidth="1"/>
    <col min="3" max="3" width="27.85546875" style="160" customWidth="1"/>
    <col min="4" max="4" width="26.28515625" style="160" customWidth="1"/>
    <col min="5" max="5" width="26" style="160" customWidth="1"/>
    <col min="6" max="6" width="24.5703125" style="160" customWidth="1"/>
    <col min="7" max="7" width="25" style="160" customWidth="1"/>
    <col min="8" max="8" width="25.5703125" style="160" customWidth="1"/>
    <col min="9" max="9" width="26.28515625" style="160" customWidth="1"/>
    <col min="10" max="10" width="22.42578125" style="160" customWidth="1"/>
    <col min="11" max="12" width="13.5703125" style="160" customWidth="1"/>
    <col min="13" max="14" width="9.140625" style="160"/>
    <col min="15" max="15" width="9.140625" style="160" customWidth="1"/>
    <col min="16" max="17" width="12.85546875" style="160" customWidth="1"/>
    <col min="18" max="18" width="30.28515625" style="160" customWidth="1"/>
    <col min="19" max="19" width="19.42578125" style="160" customWidth="1"/>
    <col min="20" max="16384" width="9.140625" style="160"/>
  </cols>
  <sheetData>
    <row r="1" spans="1:14" ht="90">
      <c r="A1" s="192" t="s">
        <v>171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>
      <c r="A2" s="161"/>
    </row>
    <row r="3" spans="1:14" ht="50.25">
      <c r="A3" s="162" t="s">
        <v>151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ht="50.25">
      <c r="A4" s="162" t="s">
        <v>152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50.25">
      <c r="A5" s="162" t="s">
        <v>153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ht="50.25">
      <c r="A6" s="162" t="s">
        <v>154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ht="50.25">
      <c r="A7" s="162" t="s">
        <v>155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8" spans="1:14" ht="50.25">
      <c r="A8" s="162" t="s">
        <v>169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1:14">
      <c r="A9" s="193" t="s">
        <v>156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1:14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</row>
    <row r="11" spans="1:14" ht="50.25">
      <c r="A11" s="163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</row>
    <row r="13" spans="1:14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4" ht="33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ht="33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5.25">
      <c r="A16" s="165" t="s">
        <v>157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</row>
    <row r="17" spans="1:14" ht="35.25">
      <c r="A17" s="195" t="s">
        <v>158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</row>
    <row r="18" spans="1:14" ht="35.25">
      <c r="A18" s="167" t="s">
        <v>159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</row>
    <row r="19" spans="1:14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</row>
    <row r="20" spans="1:14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</row>
    <row r="21" spans="1:14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</row>
    <row r="22" spans="1:14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</row>
    <row r="23" spans="1:14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</row>
    <row r="24" spans="1:14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</row>
    <row r="25" spans="1:14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</row>
    <row r="26" spans="1:14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</row>
    <row r="27" spans="1:14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</row>
    <row r="28" spans="1:14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</row>
    <row r="29" spans="1:14" ht="35.25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</row>
    <row r="30" spans="1:14" ht="35.25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4" ht="35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</row>
    <row r="32" spans="1:14" ht="45.75">
      <c r="E32" s="168"/>
      <c r="F32" s="168"/>
      <c r="G32" s="168"/>
      <c r="H32" s="168"/>
      <c r="I32" s="168"/>
      <c r="J32" s="168"/>
      <c r="K32" s="168"/>
      <c r="L32" s="168"/>
      <c r="M32" s="168"/>
      <c r="N32" s="168"/>
    </row>
    <row r="33" spans="1:14" ht="45.75">
      <c r="A33" s="169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</row>
    <row r="34" spans="1:14" ht="45.75">
      <c r="A34" s="169" t="s">
        <v>160</v>
      </c>
      <c r="B34" s="168"/>
      <c r="C34" s="168"/>
      <c r="D34" s="168"/>
      <c r="E34" s="170"/>
      <c r="F34" s="170"/>
      <c r="G34" s="170"/>
      <c r="H34" s="170"/>
      <c r="I34" s="170"/>
      <c r="J34" s="170"/>
      <c r="K34" s="170"/>
      <c r="L34" s="170"/>
      <c r="M34" s="170"/>
      <c r="N34" s="170"/>
    </row>
    <row r="35" spans="1:14" ht="45.7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</row>
    <row r="36" spans="1:14" ht="45.7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</row>
    <row r="37" spans="1:14" ht="45.75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</row>
    <row r="38" spans="1:14" ht="45.7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45.75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</row>
    <row r="40" spans="1:14" ht="45.75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</row>
    <row r="41" spans="1:14" ht="45.75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</row>
    <row r="42" spans="1:14" ht="45.75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</row>
    <row r="43" spans="1:14" ht="33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</row>
    <row r="44" spans="1:14" ht="33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</row>
    <row r="45" spans="1:14" ht="33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</row>
    <row r="46" spans="1:14" ht="45.75">
      <c r="A46" s="169" t="s">
        <v>161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</row>
    <row r="47" spans="1:14">
      <c r="A47" s="191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</row>
    <row r="48" spans="1:14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</row>
    <row r="49" spans="1:14">
      <c r="A49" s="191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</row>
    <row r="50" spans="1:14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</row>
    <row r="51" spans="1:14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</row>
    <row r="52" spans="1:14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</row>
    <row r="53" spans="1:14">
      <c r="A53" s="191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</row>
    <row r="54" spans="1:14">
      <c r="A54" s="191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</row>
    <row r="55" spans="1:14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</row>
    <row r="56" spans="1:14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</row>
    <row r="57" spans="1:14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</row>
    <row r="58" spans="1:14">
      <c r="A58" s="191"/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</row>
    <row r="59" spans="1:14" ht="33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</row>
    <row r="60" spans="1:14" ht="33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</row>
    <row r="61" spans="1:14" ht="45.75">
      <c r="A61" s="169" t="s">
        <v>162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</row>
    <row r="62" spans="1:14">
      <c r="A62" s="191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</row>
    <row r="63" spans="1:14">
      <c r="A63" s="191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</row>
    <row r="64" spans="1:14">
      <c r="A64" s="191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</row>
    <row r="65" spans="1:14">
      <c r="A65" s="191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</row>
    <row r="66" spans="1:14">
      <c r="A66" s="191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</row>
    <row r="67" spans="1:14">
      <c r="A67" s="191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</row>
    <row r="68" spans="1:14">
      <c r="A68" s="191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</row>
    <row r="69" spans="1:14">
      <c r="A69" s="191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</row>
    <row r="70" spans="1:14" ht="33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</row>
    <row r="71" spans="1:14" ht="33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</row>
    <row r="72" spans="1:14" ht="45">
      <c r="A72" s="169" t="s">
        <v>163</v>
      </c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</row>
    <row r="73" spans="1:14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</row>
    <row r="74" spans="1:14">
      <c r="A74" s="194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</row>
    <row r="75" spans="1:14">
      <c r="A75" s="194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</row>
    <row r="76" spans="1:14">
      <c r="A76" s="194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</row>
    <row r="77" spans="1:14">
      <c r="A77" s="194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</row>
    <row r="78" spans="1:14">
      <c r="A78" s="194"/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</row>
    <row r="79" spans="1:14">
      <c r="A79" s="194"/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</row>
    <row r="80" spans="1:14">
      <c r="A80" s="194"/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</row>
    <row r="81" spans="1:14">
      <c r="A81" s="194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</row>
    <row r="82" spans="1:14" ht="33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</row>
    <row r="83" spans="1:14" ht="33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</row>
    <row r="84" spans="1:14" ht="45">
      <c r="A84" s="169" t="s">
        <v>164</v>
      </c>
      <c r="B84" s="166"/>
      <c r="C84" s="166"/>
      <c r="D84" s="166"/>
      <c r="E84" s="164"/>
      <c r="F84" s="164"/>
      <c r="G84" s="164"/>
      <c r="H84" s="164"/>
      <c r="I84" s="164"/>
      <c r="J84" s="164"/>
      <c r="K84" s="164"/>
      <c r="L84" s="164"/>
      <c r="M84" s="164"/>
      <c r="N84" s="164"/>
    </row>
    <row r="85" spans="1:14">
      <c r="A85" s="194"/>
      <c r="B85" s="194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</row>
    <row r="86" spans="1:14">
      <c r="A86" s="194"/>
      <c r="B86" s="194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</row>
    <row r="87" spans="1:14">
      <c r="A87" s="194"/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</row>
    <row r="88" spans="1:14">
      <c r="A88" s="194"/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</row>
    <row r="89" spans="1:14">
      <c r="A89" s="194"/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</row>
    <row r="90" spans="1:14">
      <c r="A90" s="194"/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</row>
    <row r="91" spans="1:14">
      <c r="A91" s="194"/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</row>
    <row r="92" spans="1:14">
      <c r="A92" s="194"/>
      <c r="B92" s="194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</row>
    <row r="93" spans="1:14">
      <c r="A93" s="194"/>
      <c r="B93" s="194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</row>
    <row r="94" spans="1:14">
      <c r="A94" s="194"/>
      <c r="B94" s="194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</row>
    <row r="95" spans="1:14" ht="33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</row>
    <row r="96" spans="1:14" ht="45.75">
      <c r="A96" s="172" t="s">
        <v>165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</row>
    <row r="97" spans="1:14" ht="45">
      <c r="A97" s="197" t="s">
        <v>166</v>
      </c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</row>
    <row r="98" spans="1:14">
      <c r="A98" s="194"/>
      <c r="B98" s="194"/>
      <c r="C98" s="194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</row>
    <row r="99" spans="1:14">
      <c r="A99" s="194"/>
      <c r="B99" s="194"/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</row>
    <row r="100" spans="1:14">
      <c r="A100" s="194"/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</row>
    <row r="101" spans="1:14">
      <c r="A101" s="194"/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</row>
    <row r="102" spans="1:14">
      <c r="A102" s="194"/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</row>
    <row r="103" spans="1:14">
      <c r="A103" s="194"/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</row>
    <row r="104" spans="1:14">
      <c r="A104" s="194"/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</row>
    <row r="105" spans="1:14">
      <c r="A105" s="194"/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</row>
    <row r="106" spans="1:14">
      <c r="A106" s="194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</row>
    <row r="107" spans="1:14" ht="33">
      <c r="A107" s="164" t="s">
        <v>167</v>
      </c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</row>
    <row r="108" spans="1:14" ht="45.75">
      <c r="A108" s="168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</row>
    <row r="109" spans="1:14" ht="33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</row>
    <row r="110" spans="1:14" ht="33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</row>
    <row r="118" spans="1:4" ht="2.25" customHeight="1" thickBot="1">
      <c r="A118" s="173"/>
      <c r="B118" s="173"/>
      <c r="C118" s="173"/>
      <c r="D118" s="182"/>
    </row>
    <row r="119" spans="1:4" hidden="1"/>
    <row r="120" spans="1:4" ht="34.5" hidden="1">
      <c r="A120" s="165" t="s">
        <v>168</v>
      </c>
      <c r="B120" s="165"/>
      <c r="C120" s="165"/>
    </row>
    <row r="121" spans="1:4" hidden="1"/>
    <row r="122" spans="1:4" ht="27" hidden="1" thickBot="1">
      <c r="A122" s="173"/>
      <c r="B122" s="173"/>
      <c r="C122" s="173"/>
      <c r="D122" s="173"/>
    </row>
  </sheetData>
  <mergeCells count="11">
    <mergeCell ref="A62:N69"/>
    <mergeCell ref="A73:N81"/>
    <mergeCell ref="A85:N94"/>
    <mergeCell ref="A97:N97"/>
    <mergeCell ref="A98:N106"/>
    <mergeCell ref="A47:N58"/>
    <mergeCell ref="A1:N1"/>
    <mergeCell ref="A9:N10"/>
    <mergeCell ref="A12:N13"/>
    <mergeCell ref="A17:N17"/>
    <mergeCell ref="A19:N28"/>
  </mergeCells>
  <pageMargins left="0.7" right="0.7" top="0.75" bottom="0.75" header="0.3" footer="0.3"/>
  <pageSetup scale="27" orientation="portrait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view="pageBreakPreview" zoomScale="60" workbookViewId="0">
      <selection activeCell="E30" sqref="E30:E31"/>
    </sheetView>
  </sheetViews>
  <sheetFormatPr defaultRowHeight="15.75"/>
  <cols>
    <col min="1" max="1" width="8.85546875" style="77" customWidth="1"/>
    <col min="2" max="2" width="25.140625" style="77" customWidth="1"/>
    <col min="3" max="3" width="21" style="77" customWidth="1"/>
    <col min="4" max="4" width="20.5703125" style="77" customWidth="1"/>
    <col min="5" max="6" width="20.7109375" style="77" customWidth="1"/>
    <col min="7" max="8" width="22.85546875" style="77" customWidth="1"/>
    <col min="9" max="9" width="17.42578125" style="77" customWidth="1"/>
    <col min="10" max="10" width="16.28515625" style="77" customWidth="1"/>
    <col min="11" max="11" width="9.140625" style="77"/>
    <col min="12" max="12" width="15.42578125" style="77" bestFit="1" customWidth="1"/>
    <col min="13" max="16384" width="9.140625" style="77"/>
  </cols>
  <sheetData>
    <row r="1" spans="1:10">
      <c r="A1" s="1" t="s">
        <v>0</v>
      </c>
      <c r="B1" s="46"/>
      <c r="C1" s="46"/>
      <c r="D1" s="46"/>
      <c r="E1" s="46"/>
      <c r="F1" s="101"/>
      <c r="G1" s="46"/>
      <c r="H1" s="101"/>
      <c r="I1" s="46"/>
      <c r="J1" s="46"/>
    </row>
    <row r="2" spans="1:10">
      <c r="A2" s="1" t="s">
        <v>1</v>
      </c>
      <c r="B2" s="46"/>
      <c r="C2" s="46"/>
      <c r="D2" s="46"/>
      <c r="E2" s="46"/>
      <c r="F2" s="101"/>
      <c r="G2" s="46"/>
      <c r="H2" s="101"/>
      <c r="I2" s="46"/>
      <c r="J2" s="46"/>
    </row>
    <row r="3" spans="1:10" ht="16.5" thickBot="1">
      <c r="A3" s="1" t="s">
        <v>2</v>
      </c>
      <c r="B3" s="46"/>
      <c r="C3" s="46"/>
      <c r="D3" s="46"/>
      <c r="E3" s="46"/>
      <c r="F3" s="101"/>
      <c r="G3" s="46"/>
      <c r="H3" s="101"/>
      <c r="I3" s="46"/>
      <c r="J3" s="46"/>
    </row>
    <row r="4" spans="1:10" ht="48" thickBot="1">
      <c r="A4" s="32" t="s">
        <v>3</v>
      </c>
      <c r="B4" s="78" t="s">
        <v>4</v>
      </c>
      <c r="C4" s="200" t="s">
        <v>5</v>
      </c>
      <c r="D4" s="201"/>
      <c r="E4" s="202" t="s">
        <v>6</v>
      </c>
      <c r="F4" s="203"/>
      <c r="G4" s="204"/>
      <c r="H4" s="95"/>
      <c r="I4" s="95"/>
      <c r="J4" s="46"/>
    </row>
    <row r="5" spans="1:10" ht="30.75" customHeight="1" thickBot="1">
      <c r="A5" s="205" t="s">
        <v>7</v>
      </c>
      <c r="B5" s="206"/>
      <c r="C5" s="206"/>
      <c r="D5" s="206"/>
      <c r="E5" s="206"/>
      <c r="F5" s="206"/>
      <c r="G5" s="206"/>
      <c r="H5" s="206"/>
      <c r="I5" s="207"/>
      <c r="J5" s="46"/>
    </row>
    <row r="6" spans="1:10">
      <c r="A6" s="46"/>
      <c r="B6" s="46"/>
      <c r="C6" s="46"/>
      <c r="D6" s="46"/>
      <c r="E6" s="46"/>
      <c r="F6" s="101"/>
      <c r="G6" s="46"/>
      <c r="H6" s="101"/>
      <c r="I6" s="46"/>
      <c r="J6" s="46"/>
    </row>
    <row r="7" spans="1:10">
      <c r="A7" s="46"/>
      <c r="B7" s="46"/>
      <c r="C7" s="46"/>
      <c r="D7" s="46"/>
      <c r="E7" s="46"/>
      <c r="F7" s="101"/>
      <c r="G7" s="46"/>
      <c r="H7" s="101"/>
      <c r="I7" s="46"/>
      <c r="J7" s="46"/>
    </row>
    <row r="8" spans="1:10">
      <c r="A8" s="46"/>
      <c r="B8" s="46"/>
      <c r="C8" s="46"/>
      <c r="D8" s="46"/>
      <c r="E8" s="46"/>
      <c r="F8" s="101"/>
      <c r="G8" s="46"/>
      <c r="H8" s="101"/>
      <c r="I8" s="46"/>
      <c r="J8" s="46"/>
    </row>
    <row r="9" spans="1:10" ht="18.75">
      <c r="A9" s="47" t="s">
        <v>8</v>
      </c>
      <c r="B9" s="46"/>
      <c r="C9" s="46"/>
      <c r="D9" s="46"/>
      <c r="E9" s="46"/>
      <c r="F9" s="101"/>
      <c r="G9" s="46"/>
      <c r="H9" s="101"/>
      <c r="I9" s="46"/>
      <c r="J9" s="46"/>
    </row>
    <row r="10" spans="1:10" ht="19.5" thickBot="1">
      <c r="A10" s="47" t="s">
        <v>9</v>
      </c>
      <c r="B10" s="46"/>
      <c r="C10" s="46"/>
      <c r="D10" s="46"/>
      <c r="E10" s="46"/>
      <c r="F10" s="101"/>
      <c r="G10" s="46"/>
      <c r="H10" s="101"/>
      <c r="I10" s="46"/>
      <c r="J10" s="46"/>
    </row>
    <row r="11" spans="1:10" ht="19.5" customHeight="1" thickBot="1">
      <c r="A11" s="208" t="s">
        <v>3</v>
      </c>
      <c r="B11" s="198" t="s">
        <v>4</v>
      </c>
      <c r="C11" s="210" t="s">
        <v>131</v>
      </c>
      <c r="D11" s="211"/>
      <c r="E11" s="212" t="s">
        <v>137</v>
      </c>
      <c r="F11" s="128"/>
      <c r="G11" s="213" t="s">
        <v>145</v>
      </c>
      <c r="H11" s="105"/>
      <c r="I11" s="198" t="s">
        <v>137</v>
      </c>
      <c r="J11" s="198" t="s">
        <v>124</v>
      </c>
    </row>
    <row r="12" spans="1:10" ht="146.25" customHeight="1" thickBot="1">
      <c r="A12" s="209"/>
      <c r="B12" s="199"/>
      <c r="C12" s="130" t="s">
        <v>126</v>
      </c>
      <c r="D12" s="104" t="s">
        <v>144</v>
      </c>
      <c r="E12" s="199"/>
      <c r="F12" s="129" t="s">
        <v>130</v>
      </c>
      <c r="G12" s="214"/>
      <c r="H12" s="106" t="s">
        <v>149</v>
      </c>
      <c r="I12" s="199"/>
      <c r="J12" s="199"/>
    </row>
    <row r="13" spans="1:10" ht="16.5" thickBot="1">
      <c r="A13" s="37">
        <v>1</v>
      </c>
      <c r="B13" s="81">
        <v>2</v>
      </c>
      <c r="C13" s="3">
        <v>3</v>
      </c>
      <c r="D13" s="3">
        <v>5</v>
      </c>
      <c r="E13" s="38">
        <v>6</v>
      </c>
      <c r="F13" s="38"/>
      <c r="G13" s="38">
        <v>7</v>
      </c>
      <c r="H13" s="38"/>
      <c r="I13" s="38">
        <v>9</v>
      </c>
      <c r="J13" s="38">
        <v>10</v>
      </c>
    </row>
    <row r="14" spans="1:10" ht="36" customHeight="1" thickBot="1">
      <c r="A14" s="37">
        <v>11000</v>
      </c>
      <c r="B14" s="81" t="s">
        <v>11</v>
      </c>
      <c r="C14" s="139">
        <v>6003756</v>
      </c>
      <c r="D14" s="79">
        <v>1360155.44</v>
      </c>
      <c r="E14" s="79">
        <f>D14/C14*100</f>
        <v>22.655075256222936</v>
      </c>
      <c r="F14" s="79">
        <f>3493111+2205614+600031</f>
        <v>6298756</v>
      </c>
      <c r="G14" s="79">
        <f>839597.56+482340.55+136586</f>
        <v>1458524.11</v>
      </c>
      <c r="H14" s="79">
        <v>1458524.11</v>
      </c>
      <c r="I14" s="79">
        <f>H14/G14*100</f>
        <v>100</v>
      </c>
      <c r="J14" s="80">
        <f>H14/F14</f>
        <v>0.23155748690693848</v>
      </c>
    </row>
    <row r="15" spans="1:10" ht="36" customHeight="1" thickBot="1">
      <c r="A15" s="37">
        <v>13000</v>
      </c>
      <c r="B15" s="38" t="s">
        <v>12</v>
      </c>
      <c r="C15" s="137">
        <v>1618035.61</v>
      </c>
      <c r="D15" s="79">
        <v>223386.26</v>
      </c>
      <c r="E15" s="79">
        <f t="shared" ref="E15:E19" si="0">D15/C15*100</f>
        <v>13.806016296514018</v>
      </c>
      <c r="F15" s="79">
        <f>646759+1042000+60000</f>
        <v>1748759</v>
      </c>
      <c r="G15" s="79">
        <f>375100+424159+39749</f>
        <v>839008</v>
      </c>
      <c r="H15" s="79">
        <f>152978.46+124167.42+18891.59</f>
        <v>296037.47000000003</v>
      </c>
      <c r="I15" s="79">
        <f t="shared" ref="I15:I19" si="1">H15/G15*100</f>
        <v>35.284224941836079</v>
      </c>
      <c r="J15" s="80">
        <f t="shared" ref="J15:J19" si="2">H15/F15</f>
        <v>0.16928431533447436</v>
      </c>
    </row>
    <row r="16" spans="1:10" ht="36" customHeight="1" thickBot="1">
      <c r="A16" s="37">
        <v>13200</v>
      </c>
      <c r="B16" s="38" t="s">
        <v>13</v>
      </c>
      <c r="C16" s="140">
        <v>176436.44</v>
      </c>
      <c r="D16" s="79">
        <v>62132.83</v>
      </c>
      <c r="E16" s="79">
        <f t="shared" si="0"/>
        <v>35.215418084835534</v>
      </c>
      <c r="F16" s="79">
        <v>241000</v>
      </c>
      <c r="G16" s="79">
        <f>91610</f>
        <v>91610</v>
      </c>
      <c r="H16" s="79">
        <v>76906.22</v>
      </c>
      <c r="I16" s="79">
        <f t="shared" si="1"/>
        <v>83.94959065604192</v>
      </c>
      <c r="J16" s="80">
        <f t="shared" si="2"/>
        <v>0.31911294605809132</v>
      </c>
    </row>
    <row r="17" spans="1:12" ht="36" customHeight="1" thickBot="1">
      <c r="A17" s="37">
        <v>21000</v>
      </c>
      <c r="B17" s="81" t="s">
        <v>14</v>
      </c>
      <c r="C17" s="137">
        <v>117162</v>
      </c>
      <c r="D17" s="79">
        <v>29320</v>
      </c>
      <c r="E17" s="79">
        <f t="shared" si="0"/>
        <v>25.025178812242878</v>
      </c>
      <c r="F17" s="79">
        <v>140000</v>
      </c>
      <c r="G17" s="79">
        <v>60000</v>
      </c>
      <c r="H17" s="79">
        <v>41510</v>
      </c>
      <c r="I17" s="79">
        <f t="shared" si="1"/>
        <v>69.183333333333337</v>
      </c>
      <c r="J17" s="80">
        <f t="shared" si="2"/>
        <v>0.29649999999999999</v>
      </c>
      <c r="L17" s="158"/>
    </row>
    <row r="18" spans="1:12" ht="36" customHeight="1" thickBot="1">
      <c r="A18" s="37">
        <v>30000</v>
      </c>
      <c r="B18" s="38" t="s">
        <v>15</v>
      </c>
      <c r="C18" s="138">
        <v>692137.01</v>
      </c>
      <c r="D18" s="79">
        <v>137155.54999999999</v>
      </c>
      <c r="E18" s="79">
        <f t="shared" si="0"/>
        <v>19.816242740725567</v>
      </c>
      <c r="F18" s="79">
        <v>1400000</v>
      </c>
      <c r="G18" s="79">
        <v>1265000</v>
      </c>
      <c r="H18" s="79">
        <v>15361</v>
      </c>
      <c r="I18" s="79">
        <f t="shared" si="1"/>
        <v>1.2143083003952571</v>
      </c>
      <c r="J18" s="80">
        <f t="shared" si="2"/>
        <v>1.0972142857142857E-2</v>
      </c>
      <c r="L18" s="159"/>
    </row>
    <row r="19" spans="1:12" ht="36" customHeight="1" thickBot="1">
      <c r="A19" s="37"/>
      <c r="B19" s="38" t="s">
        <v>16</v>
      </c>
      <c r="C19" s="90">
        <f>C14+C15+C16+C17+C18</f>
        <v>8607527.0600000005</v>
      </c>
      <c r="D19" s="90">
        <f>SUM(D14:D18)</f>
        <v>1812150.08</v>
      </c>
      <c r="E19" s="79">
        <f t="shared" si="0"/>
        <v>21.053086064884237</v>
      </c>
      <c r="F19" s="90">
        <f>SUM(F14:F18)</f>
        <v>9828515</v>
      </c>
      <c r="G19" s="90">
        <f>SUM(G14:G18)</f>
        <v>3714142.1100000003</v>
      </c>
      <c r="H19" s="90">
        <f>SUM(H14:H18)</f>
        <v>1888338.8</v>
      </c>
      <c r="I19" s="79">
        <f t="shared" si="1"/>
        <v>50.841856452283132</v>
      </c>
      <c r="J19" s="80">
        <f t="shared" si="2"/>
        <v>0.19212859724994061</v>
      </c>
    </row>
    <row r="22" spans="1:12">
      <c r="G22" s="159"/>
    </row>
  </sheetData>
  <mergeCells count="10">
    <mergeCell ref="I11:I12"/>
    <mergeCell ref="J11:J12"/>
    <mergeCell ref="C4:D4"/>
    <mergeCell ref="E4:G4"/>
    <mergeCell ref="A5:I5"/>
    <mergeCell ref="A11:A12"/>
    <mergeCell ref="B11:B12"/>
    <mergeCell ref="C11:D11"/>
    <mergeCell ref="E11:E12"/>
    <mergeCell ref="G11:G12"/>
  </mergeCells>
  <pageMargins left="0.7" right="0.7" top="0.75" bottom="0.7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10"/>
  <sheetViews>
    <sheetView view="pageBreakPreview" zoomScale="60" workbookViewId="0">
      <selection activeCell="G94" sqref="G94"/>
    </sheetView>
  </sheetViews>
  <sheetFormatPr defaultRowHeight="18.75"/>
  <cols>
    <col min="1" max="1" width="8.5703125" style="96" customWidth="1"/>
    <col min="2" max="2" width="51.140625" style="96" customWidth="1"/>
    <col min="3" max="3" width="23.5703125" style="96" customWidth="1"/>
    <col min="4" max="4" width="18.140625" style="96" customWidth="1"/>
    <col min="5" max="5" width="16.7109375" style="96" customWidth="1"/>
    <col min="6" max="6" width="23.140625" style="96" customWidth="1"/>
    <col min="7" max="7" width="19.42578125" style="96" customWidth="1"/>
    <col min="8" max="8" width="19.28515625" style="96" customWidth="1"/>
    <col min="9" max="11" width="23.28515625" style="96" customWidth="1"/>
    <col min="15" max="16" width="9.140625" style="96"/>
    <col min="17" max="17" width="12.7109375" style="96" bestFit="1" customWidth="1"/>
    <col min="18" max="18" width="13.5703125" style="96" customWidth="1"/>
    <col min="19" max="19" width="9.140625" style="96"/>
    <col min="20" max="20" width="10.28515625" style="96" bestFit="1" customWidth="1"/>
    <col min="21" max="16384" width="9.140625" style="96"/>
  </cols>
  <sheetData>
    <row r="1" spans="1:20">
      <c r="A1" s="47" t="s">
        <v>12</v>
      </c>
    </row>
    <row r="2" spans="1:20" ht="19.5" thickBot="1">
      <c r="A2" s="47" t="s">
        <v>17</v>
      </c>
    </row>
    <row r="3" spans="1:20" ht="19.5" thickBot="1">
      <c r="A3" s="48"/>
      <c r="B3" s="49"/>
      <c r="C3" s="49"/>
      <c r="D3" s="49"/>
      <c r="E3" s="49"/>
      <c r="F3" s="116"/>
      <c r="G3" s="116"/>
      <c r="H3" s="116"/>
    </row>
    <row r="4" spans="1:20" ht="56.25">
      <c r="A4" s="50">
        <v>13000</v>
      </c>
      <c r="B4" s="51" t="s">
        <v>18</v>
      </c>
      <c r="C4" s="51" t="s">
        <v>129</v>
      </c>
      <c r="D4" s="51" t="s">
        <v>146</v>
      </c>
      <c r="E4" s="117" t="s">
        <v>10</v>
      </c>
      <c r="F4" s="52" t="s">
        <v>138</v>
      </c>
      <c r="G4" s="52" t="s">
        <v>147</v>
      </c>
      <c r="H4" s="52" t="s">
        <v>10</v>
      </c>
    </row>
    <row r="5" spans="1:20" ht="34.5" customHeight="1">
      <c r="A5" s="52">
        <v>13100</v>
      </c>
      <c r="B5" s="52" t="s">
        <v>122</v>
      </c>
      <c r="C5" s="88">
        <f>C6+C7</f>
        <v>608821</v>
      </c>
      <c r="D5" s="73">
        <f>D6+D7</f>
        <v>91538.47</v>
      </c>
      <c r="E5" s="118">
        <f>D5/C5*100</f>
        <v>15.035366716982496</v>
      </c>
      <c r="F5" s="53">
        <f>F6+F7+F8+F9+F10</f>
        <v>488759</v>
      </c>
      <c r="G5" s="73">
        <f>G6+G7+G8+G9+G10</f>
        <v>134696.91</v>
      </c>
      <c r="H5" s="119">
        <f>G5/F5</f>
        <v>0.27558962597108189</v>
      </c>
      <c r="Q5" s="54"/>
    </row>
    <row r="6" spans="1:20">
      <c r="A6" s="55">
        <v>13130</v>
      </c>
      <c r="B6" s="55" t="s">
        <v>109</v>
      </c>
      <c r="C6" s="131">
        <f>1432+6702</f>
        <v>8134</v>
      </c>
      <c r="D6" s="74">
        <v>877.2</v>
      </c>
      <c r="E6" s="118">
        <f t="shared" ref="E6:E7" si="0">D6/C6*100</f>
        <v>10.784361937546104</v>
      </c>
      <c r="F6" s="56">
        <f>20000+10000</f>
        <v>30000</v>
      </c>
      <c r="G6" s="144">
        <f>13540</f>
        <v>13540</v>
      </c>
      <c r="H6" s="119">
        <f t="shared" ref="H6:H24" si="1">G6/F6</f>
        <v>0.45133333333333331</v>
      </c>
      <c r="Q6" s="57"/>
      <c r="R6" s="57"/>
    </row>
    <row r="7" spans="1:20">
      <c r="A7" s="55">
        <v>13140</v>
      </c>
      <c r="B7" s="55" t="s">
        <v>110</v>
      </c>
      <c r="C7" s="131">
        <f>182250+212500+154172+51765</f>
        <v>600687</v>
      </c>
      <c r="D7" s="74">
        <v>90661.27</v>
      </c>
      <c r="E7" s="118">
        <f t="shared" si="0"/>
        <v>15.092930261517228</v>
      </c>
      <c r="F7" s="56">
        <f>70000+30000+15000</f>
        <v>115000</v>
      </c>
      <c r="G7" s="144">
        <f>18162.76+5414.47+5641.54</f>
        <v>29218.77</v>
      </c>
      <c r="H7" s="119">
        <f t="shared" si="1"/>
        <v>0.2540762608695652</v>
      </c>
      <c r="Q7" s="57"/>
      <c r="R7" s="57"/>
    </row>
    <row r="8" spans="1:20">
      <c r="A8" s="55">
        <v>13141</v>
      </c>
      <c r="B8" s="120" t="s">
        <v>139</v>
      </c>
      <c r="C8" s="76"/>
      <c r="D8" s="76"/>
      <c r="E8" s="118"/>
      <c r="F8" s="56">
        <f>75000+70000+15000</f>
        <v>160000</v>
      </c>
      <c r="G8" s="145">
        <f>25226.25+14738.25+10218.93</f>
        <v>50183.43</v>
      </c>
      <c r="H8" s="119">
        <f t="shared" si="1"/>
        <v>0.31364643749999999</v>
      </c>
      <c r="Q8" s="57"/>
      <c r="R8" s="57"/>
    </row>
    <row r="9" spans="1:20">
      <c r="A9" s="55">
        <v>13142</v>
      </c>
      <c r="B9" s="120" t="s">
        <v>140</v>
      </c>
      <c r="C9" s="76"/>
      <c r="D9" s="76"/>
      <c r="E9" s="118"/>
      <c r="F9" s="56">
        <f>80000+35000+10000</f>
        <v>125000</v>
      </c>
      <c r="G9" s="145">
        <f>26393.78+6672.4+266</f>
        <v>33332.18</v>
      </c>
      <c r="H9" s="119">
        <f t="shared" si="1"/>
        <v>0.26665744000000002</v>
      </c>
      <c r="Q9" s="57"/>
      <c r="R9" s="57"/>
    </row>
    <row r="10" spans="1:20">
      <c r="A10" s="55">
        <v>13143</v>
      </c>
      <c r="B10" s="120" t="s">
        <v>141</v>
      </c>
      <c r="C10" s="76"/>
      <c r="D10" s="74"/>
      <c r="E10" s="94"/>
      <c r="F10" s="56">
        <f>51759+5000+2000</f>
        <v>58759</v>
      </c>
      <c r="G10" s="145">
        <f>7283.24+844.17+295.12</f>
        <v>8422.5300000000007</v>
      </c>
      <c r="H10" s="119">
        <f t="shared" si="1"/>
        <v>0.14334025425892205</v>
      </c>
      <c r="Q10" s="57"/>
      <c r="R10" s="57"/>
    </row>
    <row r="11" spans="1:20">
      <c r="A11" s="219"/>
      <c r="B11" s="220"/>
      <c r="C11" s="220"/>
      <c r="D11" s="220"/>
      <c r="E11" s="220"/>
      <c r="F11" s="220"/>
      <c r="G11" s="220"/>
      <c r="H11" s="221"/>
      <c r="Q11" s="57"/>
      <c r="R11" s="57"/>
    </row>
    <row r="12" spans="1:20">
      <c r="A12" s="222"/>
      <c r="B12" s="223"/>
      <c r="C12" s="223"/>
      <c r="D12" s="223"/>
      <c r="E12" s="223"/>
      <c r="F12" s="223"/>
      <c r="G12" s="223"/>
      <c r="H12" s="224"/>
      <c r="Q12" s="57"/>
      <c r="R12" s="57"/>
    </row>
    <row r="13" spans="1:20" ht="37.5" customHeight="1">
      <c r="A13" s="52">
        <v>13200</v>
      </c>
      <c r="B13" s="52" t="s">
        <v>19</v>
      </c>
      <c r="C13" s="132">
        <f>C14+C15+C16+C17+C18</f>
        <v>176436.44</v>
      </c>
      <c r="D13" s="73">
        <f>D14+D15+D16+D17+D18</f>
        <v>62132.83</v>
      </c>
      <c r="E13" s="76">
        <f>D13/C13*100</f>
        <v>35.215418084835534</v>
      </c>
      <c r="F13" s="59">
        <f>F14+F15+F16+F17+F18</f>
        <v>241000</v>
      </c>
      <c r="G13" s="73">
        <f>G18+G17+G16+G15+G14</f>
        <v>76906.22</v>
      </c>
      <c r="H13" s="119">
        <f t="shared" si="1"/>
        <v>0.31911294605809132</v>
      </c>
      <c r="Q13" s="57"/>
      <c r="R13" s="57"/>
      <c r="T13" s="54"/>
    </row>
    <row r="14" spans="1:20" ht="24" customHeight="1">
      <c r="A14" s="55"/>
      <c r="B14" s="55" t="s">
        <v>20</v>
      </c>
      <c r="C14" s="131">
        <v>83442</v>
      </c>
      <c r="D14" s="74">
        <v>27049.78</v>
      </c>
      <c r="E14" s="76">
        <f t="shared" ref="E14:E18" si="2">D14/C14*100</f>
        <v>32.417463627429832</v>
      </c>
      <c r="F14" s="56">
        <v>121000</v>
      </c>
      <c r="G14" s="56">
        <v>28157.97</v>
      </c>
      <c r="H14" s="119">
        <f t="shared" si="1"/>
        <v>0.2327104958677686</v>
      </c>
      <c r="I14" s="142"/>
      <c r="R14" s="57"/>
    </row>
    <row r="15" spans="1:20" ht="24" customHeight="1">
      <c r="A15" s="55"/>
      <c r="B15" s="55" t="s">
        <v>21</v>
      </c>
      <c r="C15" s="131">
        <v>14382</v>
      </c>
      <c r="D15" s="74">
        <v>3315.89</v>
      </c>
      <c r="E15" s="76">
        <f t="shared" si="2"/>
        <v>23.055833680990126</v>
      </c>
      <c r="F15" s="56">
        <v>15000</v>
      </c>
      <c r="G15" s="56">
        <v>2478.6</v>
      </c>
      <c r="H15" s="119">
        <f t="shared" si="1"/>
        <v>0.16524</v>
      </c>
      <c r="I15" s="142"/>
      <c r="R15" s="57"/>
    </row>
    <row r="16" spans="1:20" ht="24" customHeight="1">
      <c r="A16" s="55"/>
      <c r="B16" s="55" t="s">
        <v>22</v>
      </c>
      <c r="C16" s="131">
        <v>4797</v>
      </c>
      <c r="D16" s="74">
        <v>1041.71</v>
      </c>
      <c r="E16" s="76">
        <f t="shared" si="2"/>
        <v>21.715864081717744</v>
      </c>
      <c r="F16" s="56">
        <v>5000</v>
      </c>
      <c r="G16" s="56">
        <v>938.56</v>
      </c>
      <c r="H16" s="119">
        <f t="shared" si="1"/>
        <v>0.18771199999999999</v>
      </c>
      <c r="I16" s="142"/>
    </row>
    <row r="17" spans="1:17">
      <c r="A17" s="55"/>
      <c r="B17" s="55" t="s">
        <v>23</v>
      </c>
      <c r="C17" s="131">
        <v>40775.440000000002</v>
      </c>
      <c r="D17" s="74">
        <v>22630.48</v>
      </c>
      <c r="E17" s="76">
        <f t="shared" si="2"/>
        <v>55.500271732199579</v>
      </c>
      <c r="F17" s="56">
        <v>50000</v>
      </c>
      <c r="G17" s="56">
        <v>39864.230000000003</v>
      </c>
      <c r="H17" s="119">
        <f t="shared" si="1"/>
        <v>0.79728460000000001</v>
      </c>
      <c r="I17" s="142"/>
    </row>
    <row r="18" spans="1:17">
      <c r="A18" s="55"/>
      <c r="B18" s="55" t="s">
        <v>24</v>
      </c>
      <c r="C18" s="131">
        <v>33040</v>
      </c>
      <c r="D18" s="74">
        <v>8094.97</v>
      </c>
      <c r="E18" s="76">
        <f t="shared" si="2"/>
        <v>24.500514527845038</v>
      </c>
      <c r="F18" s="56">
        <v>50000</v>
      </c>
      <c r="G18" s="56">
        <v>5466.86</v>
      </c>
      <c r="H18" s="119">
        <f t="shared" si="1"/>
        <v>0.1093372</v>
      </c>
      <c r="I18" s="142"/>
      <c r="Q18" s="54"/>
    </row>
    <row r="19" spans="1:17">
      <c r="C19" s="121"/>
      <c r="D19" s="122"/>
      <c r="E19" s="122"/>
      <c r="F19" s="122"/>
      <c r="G19" s="122"/>
      <c r="H19" s="122"/>
    </row>
    <row r="20" spans="1:17">
      <c r="C20" s="123"/>
      <c r="D20" s="124"/>
      <c r="E20" s="124"/>
      <c r="F20" s="124"/>
      <c r="G20" s="124"/>
      <c r="H20" s="124"/>
    </row>
    <row r="21" spans="1:17">
      <c r="A21" s="52">
        <v>13300</v>
      </c>
      <c r="B21" s="52" t="s">
        <v>25</v>
      </c>
      <c r="C21" s="132">
        <f>C22+C23+C24</f>
        <v>106670</v>
      </c>
      <c r="D21" s="73">
        <f>D22+D23+D24</f>
        <v>18297.199999999997</v>
      </c>
      <c r="E21" s="76">
        <f>D21/C21*100</f>
        <v>17.153088965969808</v>
      </c>
      <c r="F21" s="59">
        <f>F22+F23+F24</f>
        <v>122100</v>
      </c>
      <c r="G21" s="73">
        <f>G22+G23</f>
        <v>27716.83</v>
      </c>
      <c r="H21" s="119">
        <f t="shared" si="1"/>
        <v>0.22700106470106471</v>
      </c>
      <c r="Q21" s="54"/>
    </row>
    <row r="22" spans="1:17">
      <c r="A22" s="55">
        <v>13310</v>
      </c>
      <c r="B22" s="55" t="s">
        <v>26</v>
      </c>
      <c r="C22" s="131">
        <v>2611</v>
      </c>
      <c r="D22" s="74">
        <v>915.51</v>
      </c>
      <c r="E22" s="76">
        <f t="shared" ref="E22:E24" si="3">D22/C22*100</f>
        <v>35.063577173496746</v>
      </c>
      <c r="F22" s="56">
        <v>2100</v>
      </c>
      <c r="G22" s="76">
        <v>390</v>
      </c>
      <c r="H22" s="119">
        <f t="shared" si="1"/>
        <v>0.18571428571428572</v>
      </c>
    </row>
    <row r="23" spans="1:17">
      <c r="A23" s="55">
        <v>13320</v>
      </c>
      <c r="B23" s="55" t="s">
        <v>27</v>
      </c>
      <c r="C23" s="131">
        <v>102941</v>
      </c>
      <c r="D23" s="74">
        <v>17381.689999999999</v>
      </c>
      <c r="E23" s="76">
        <f t="shared" si="3"/>
        <v>16.885099231598684</v>
      </c>
      <c r="F23" s="56">
        <f>77000+32000+10000</f>
        <v>119000</v>
      </c>
      <c r="G23" s="76">
        <f>16926.83+8000+2400</f>
        <v>27326.83</v>
      </c>
      <c r="H23" s="119">
        <f t="shared" si="1"/>
        <v>0.22963722689075633</v>
      </c>
    </row>
    <row r="24" spans="1:17">
      <c r="A24" s="55">
        <v>13330</v>
      </c>
      <c r="B24" s="55" t="s">
        <v>28</v>
      </c>
      <c r="C24" s="131">
        <v>1118</v>
      </c>
      <c r="D24" s="76">
        <v>0</v>
      </c>
      <c r="E24" s="76">
        <f t="shared" si="3"/>
        <v>0</v>
      </c>
      <c r="F24" s="56">
        <v>1000</v>
      </c>
      <c r="G24" s="76">
        <v>0</v>
      </c>
      <c r="H24" s="119">
        <f t="shared" si="1"/>
        <v>0</v>
      </c>
    </row>
    <row r="25" spans="1:17">
      <c r="A25" s="55">
        <v>13340</v>
      </c>
      <c r="B25" s="55" t="s">
        <v>29</v>
      </c>
      <c r="C25" s="76"/>
      <c r="D25" s="74"/>
      <c r="E25" s="74"/>
      <c r="F25" s="56">
        <v>0</v>
      </c>
      <c r="G25" s="55"/>
      <c r="H25" s="55"/>
    </row>
    <row r="26" spans="1:17">
      <c r="A26" s="58"/>
      <c r="B26" s="220"/>
      <c r="C26" s="220"/>
      <c r="D26" s="220"/>
      <c r="E26" s="220"/>
      <c r="F26" s="220"/>
      <c r="G26" s="58"/>
      <c r="H26" s="58"/>
    </row>
    <row r="27" spans="1:17">
      <c r="B27" s="223"/>
      <c r="C27" s="223"/>
      <c r="D27" s="223"/>
      <c r="E27" s="223"/>
      <c r="F27" s="223"/>
    </row>
    <row r="28" spans="1:17">
      <c r="A28" s="52">
        <v>13400</v>
      </c>
      <c r="B28" s="52" t="s">
        <v>30</v>
      </c>
      <c r="C28" s="132">
        <f>C29+C32+C33+C34+C35</f>
        <v>123538</v>
      </c>
      <c r="D28" s="136">
        <f>D29+D33+D34</f>
        <v>21646.57</v>
      </c>
      <c r="E28" s="134">
        <f>D29/C28*100</f>
        <v>9.7208955948776889</v>
      </c>
      <c r="F28" s="59">
        <f>F29+F32+F33+F34+F35</f>
        <v>246000</v>
      </c>
      <c r="G28" s="53">
        <f>G29+G30+G31+G32+G33+G34+G35+G36</f>
        <v>7036.37</v>
      </c>
      <c r="H28" s="119">
        <f>G28/F28</f>
        <v>2.8603130081300814E-2</v>
      </c>
      <c r="Q28" s="54"/>
    </row>
    <row r="29" spans="1:17">
      <c r="A29" s="55">
        <v>13410</v>
      </c>
      <c r="B29" s="55" t="s">
        <v>31</v>
      </c>
      <c r="C29" s="131">
        <v>29348</v>
      </c>
      <c r="D29" s="76">
        <v>12009</v>
      </c>
      <c r="E29" s="74"/>
      <c r="F29" s="56">
        <v>15000</v>
      </c>
      <c r="G29" s="56">
        <v>0</v>
      </c>
      <c r="H29" s="56">
        <f>G29/F29*100</f>
        <v>0</v>
      </c>
    </row>
    <row r="30" spans="1:17">
      <c r="A30" s="55">
        <v>13420</v>
      </c>
      <c r="B30" s="55" t="s">
        <v>32</v>
      </c>
      <c r="C30" s="131"/>
      <c r="D30" s="76">
        <v>0</v>
      </c>
      <c r="E30" s="74"/>
      <c r="F30" s="56">
        <v>0</v>
      </c>
      <c r="G30" s="56">
        <v>0</v>
      </c>
      <c r="H30" s="56">
        <v>0</v>
      </c>
    </row>
    <row r="31" spans="1:17">
      <c r="A31" s="55">
        <v>13430</v>
      </c>
      <c r="B31" s="55" t="s">
        <v>33</v>
      </c>
      <c r="C31" s="131"/>
      <c r="D31" s="76">
        <v>0</v>
      </c>
      <c r="E31" s="74"/>
      <c r="F31" s="56"/>
      <c r="G31" s="56">
        <v>0</v>
      </c>
      <c r="H31" s="56">
        <v>0</v>
      </c>
    </row>
    <row r="32" spans="1:17" ht="37.5">
      <c r="A32" s="55">
        <v>13440</v>
      </c>
      <c r="B32" s="55" t="s">
        <v>34</v>
      </c>
      <c r="C32" s="131">
        <v>28859</v>
      </c>
      <c r="D32" s="76">
        <v>0</v>
      </c>
      <c r="E32" s="74"/>
      <c r="F32" s="56">
        <v>50000</v>
      </c>
      <c r="G32" s="76">
        <v>2340</v>
      </c>
      <c r="H32" s="56">
        <f t="shared" ref="H32:H35" si="4">G32/F32*100</f>
        <v>4.68</v>
      </c>
    </row>
    <row r="33" spans="1:17">
      <c r="A33" s="55">
        <v>13450</v>
      </c>
      <c r="B33" s="55" t="s">
        <v>35</v>
      </c>
      <c r="C33" s="131">
        <v>3808</v>
      </c>
      <c r="D33" s="76">
        <v>1830.27</v>
      </c>
      <c r="E33" s="74"/>
      <c r="F33" s="56">
        <v>15000</v>
      </c>
      <c r="G33" s="76">
        <v>0</v>
      </c>
      <c r="H33" s="56">
        <f t="shared" si="4"/>
        <v>0</v>
      </c>
    </row>
    <row r="34" spans="1:17">
      <c r="A34" s="55">
        <v>13460</v>
      </c>
      <c r="B34" s="55" t="s">
        <v>36</v>
      </c>
      <c r="C34" s="131">
        <v>59523</v>
      </c>
      <c r="D34" s="76">
        <v>7807.3</v>
      </c>
      <c r="E34" s="74"/>
      <c r="F34" s="56">
        <f>130000+30000+1000</f>
        <v>161000</v>
      </c>
      <c r="G34" s="76">
        <f>408+4218.37+70</f>
        <v>4696.37</v>
      </c>
      <c r="H34" s="56">
        <f t="shared" si="4"/>
        <v>2.9169999999999998</v>
      </c>
    </row>
    <row r="35" spans="1:17">
      <c r="A35" s="55">
        <v>13470</v>
      </c>
      <c r="B35" s="55" t="s">
        <v>37</v>
      </c>
      <c r="C35" s="131">
        <v>2000</v>
      </c>
      <c r="D35" s="135"/>
      <c r="E35" s="74"/>
      <c r="F35" s="56">
        <v>5000</v>
      </c>
      <c r="G35" s="56"/>
      <c r="H35" s="56">
        <f t="shared" si="4"/>
        <v>0</v>
      </c>
    </row>
    <row r="36" spans="1:17">
      <c r="A36" s="55">
        <v>13780</v>
      </c>
      <c r="B36" s="55" t="s">
        <v>38</v>
      </c>
      <c r="C36" s="76"/>
      <c r="D36" s="74"/>
      <c r="E36" s="74"/>
      <c r="F36" s="56">
        <v>0</v>
      </c>
      <c r="G36" s="56"/>
      <c r="H36" s="56">
        <v>0</v>
      </c>
    </row>
    <row r="37" spans="1:17">
      <c r="A37" s="58"/>
      <c r="B37" s="220"/>
      <c r="C37" s="220"/>
      <c r="D37" s="220"/>
      <c r="E37" s="221"/>
      <c r="F37" s="58"/>
      <c r="G37" s="58"/>
      <c r="H37" s="58"/>
    </row>
    <row r="38" spans="1:17">
      <c r="B38" s="223"/>
      <c r="C38" s="223"/>
      <c r="D38" s="223"/>
      <c r="E38" s="224"/>
    </row>
    <row r="39" spans="1:17" ht="56.25">
      <c r="A39" s="60">
        <v>1350</v>
      </c>
      <c r="B39" s="61" t="s">
        <v>39</v>
      </c>
      <c r="C39" s="132">
        <f>C40+C42+C48</f>
        <v>141657</v>
      </c>
      <c r="D39" s="76">
        <f>D40+D41+D42+D48</f>
        <v>0</v>
      </c>
      <c r="E39" s="74"/>
      <c r="F39" s="62">
        <f>F40+F42+F48</f>
        <v>185000</v>
      </c>
      <c r="G39" s="74"/>
      <c r="H39" s="62">
        <f>G39/F39*100</f>
        <v>0</v>
      </c>
      <c r="Q39" s="54"/>
    </row>
    <row r="40" spans="1:17">
      <c r="A40" s="64">
        <v>13501</v>
      </c>
      <c r="B40" s="65" t="s">
        <v>43</v>
      </c>
      <c r="C40" s="131">
        <v>11424</v>
      </c>
      <c r="D40" s="74"/>
      <c r="E40" s="74"/>
      <c r="F40" s="66">
        <v>10000</v>
      </c>
      <c r="G40" s="74"/>
      <c r="H40" s="62">
        <f t="shared" ref="H40:H42" si="5">G40/F40*100</f>
        <v>0</v>
      </c>
    </row>
    <row r="41" spans="1:17">
      <c r="A41" s="64">
        <v>13502</v>
      </c>
      <c r="B41" s="65" t="s">
        <v>44</v>
      </c>
      <c r="C41" s="131"/>
      <c r="D41" s="74"/>
      <c r="E41" s="74"/>
      <c r="F41" s="66">
        <v>0</v>
      </c>
      <c r="G41" s="74"/>
      <c r="H41" s="62">
        <v>0</v>
      </c>
    </row>
    <row r="42" spans="1:17">
      <c r="A42" s="64">
        <v>13503</v>
      </c>
      <c r="B42" s="65" t="s">
        <v>45</v>
      </c>
      <c r="C42" s="131">
        <v>32677</v>
      </c>
      <c r="D42" s="74"/>
      <c r="E42" s="74"/>
      <c r="F42" s="66">
        <v>140000</v>
      </c>
      <c r="G42" s="74"/>
      <c r="H42" s="62">
        <f t="shared" si="5"/>
        <v>0</v>
      </c>
    </row>
    <row r="43" spans="1:17" ht="37.5">
      <c r="A43" s="64">
        <v>13504</v>
      </c>
      <c r="B43" s="65" t="s">
        <v>46</v>
      </c>
      <c r="C43" s="131"/>
      <c r="D43" s="74"/>
      <c r="E43" s="74"/>
      <c r="F43" s="66"/>
      <c r="G43" s="67"/>
      <c r="H43" s="67">
        <v>0</v>
      </c>
    </row>
    <row r="44" spans="1:17">
      <c r="A44" s="64">
        <v>13505</v>
      </c>
      <c r="B44" s="65" t="s">
        <v>47</v>
      </c>
      <c r="C44" s="131"/>
      <c r="D44" s="74"/>
      <c r="E44" s="74"/>
      <c r="F44" s="66"/>
      <c r="G44" s="67"/>
      <c r="H44" s="67">
        <v>0</v>
      </c>
    </row>
    <row r="45" spans="1:17" ht="37.5">
      <c r="A45" s="64">
        <v>13506</v>
      </c>
      <c r="B45" s="65" t="s">
        <v>48</v>
      </c>
      <c r="C45" s="131"/>
      <c r="D45" s="74"/>
      <c r="E45" s="74"/>
      <c r="F45" s="66"/>
      <c r="G45" s="67"/>
      <c r="H45" s="67">
        <v>0</v>
      </c>
    </row>
    <row r="46" spans="1:17" ht="37.5">
      <c r="A46" s="64">
        <v>13507</v>
      </c>
      <c r="B46" s="65" t="s">
        <v>49</v>
      </c>
      <c r="C46" s="131"/>
      <c r="D46" s="74"/>
      <c r="E46" s="74"/>
      <c r="F46" s="66"/>
      <c r="G46" s="67"/>
      <c r="H46" s="67">
        <v>0</v>
      </c>
    </row>
    <row r="47" spans="1:17">
      <c r="A47" s="64">
        <v>13508</v>
      </c>
      <c r="B47" s="65" t="s">
        <v>50</v>
      </c>
      <c r="C47" s="131"/>
      <c r="D47" s="74"/>
      <c r="E47" s="74"/>
      <c r="F47" s="66"/>
      <c r="G47" s="67"/>
      <c r="H47" s="67">
        <v>0</v>
      </c>
    </row>
    <row r="48" spans="1:17">
      <c r="A48" s="64">
        <v>13509</v>
      </c>
      <c r="B48" s="65" t="s">
        <v>51</v>
      </c>
      <c r="C48" s="131">
        <v>97556</v>
      </c>
      <c r="D48" s="74"/>
      <c r="E48" s="74"/>
      <c r="F48" s="66">
        <v>35000</v>
      </c>
      <c r="G48" s="74"/>
      <c r="H48" s="67">
        <f>G48/F48*100</f>
        <v>0</v>
      </c>
    </row>
    <row r="49" spans="1:17">
      <c r="A49" s="69"/>
      <c r="B49" s="215"/>
      <c r="C49" s="215"/>
      <c r="D49" s="215"/>
      <c r="E49" s="215"/>
      <c r="F49" s="215"/>
      <c r="G49" s="71"/>
      <c r="H49" s="71"/>
    </row>
    <row r="50" spans="1:17">
      <c r="B50" s="216"/>
      <c r="C50" s="216"/>
      <c r="D50" s="216"/>
      <c r="E50" s="216"/>
      <c r="F50" s="216"/>
    </row>
    <row r="51" spans="1:17" ht="37.5">
      <c r="A51" s="60">
        <v>1360</v>
      </c>
      <c r="B51" s="61" t="s">
        <v>52</v>
      </c>
      <c r="C51" s="132">
        <f>C52</f>
        <v>95393</v>
      </c>
      <c r="D51" s="73">
        <f>D52</f>
        <v>5229.8599999999997</v>
      </c>
      <c r="E51" s="76">
        <f>D51/C51*100</f>
        <v>5.4824358181417923</v>
      </c>
      <c r="F51" s="62">
        <f>F52+F53</f>
        <v>114600</v>
      </c>
      <c r="G51" s="62">
        <f>G52</f>
        <v>17816.169999999998</v>
      </c>
      <c r="H51" s="62">
        <f>G51/F51*100</f>
        <v>15.546396160558462</v>
      </c>
      <c r="Q51" s="54"/>
    </row>
    <row r="52" spans="1:17">
      <c r="A52" s="64">
        <v>13610</v>
      </c>
      <c r="B52" s="65" t="s">
        <v>53</v>
      </c>
      <c r="C52" s="131">
        <v>95393</v>
      </c>
      <c r="D52" s="74">
        <v>5229.8599999999997</v>
      </c>
      <c r="E52" s="76">
        <f>D52/C52*100</f>
        <v>5.4824358181417923</v>
      </c>
      <c r="F52" s="66">
        <v>114600</v>
      </c>
      <c r="G52" s="76">
        <v>17816.169999999998</v>
      </c>
      <c r="H52" s="67">
        <f>G52/F52*100</f>
        <v>15.546396160558462</v>
      </c>
    </row>
    <row r="53" spans="1:17">
      <c r="A53" s="64">
        <v>13650</v>
      </c>
      <c r="B53" s="65" t="s">
        <v>54</v>
      </c>
      <c r="C53" s="76"/>
      <c r="D53" s="74"/>
      <c r="E53" s="74"/>
      <c r="F53" s="66">
        <v>0</v>
      </c>
      <c r="G53" s="68"/>
      <c r="H53" s="67"/>
    </row>
    <row r="54" spans="1:17">
      <c r="A54" s="64">
        <v>13660</v>
      </c>
      <c r="B54" s="65" t="s">
        <v>55</v>
      </c>
      <c r="C54" s="76"/>
      <c r="D54" s="74"/>
      <c r="E54" s="74"/>
      <c r="F54" s="66">
        <v>0</v>
      </c>
      <c r="G54" s="68"/>
      <c r="H54" s="68"/>
    </row>
    <row r="55" spans="1:17">
      <c r="A55" s="64">
        <v>13670</v>
      </c>
      <c r="B55" s="65" t="s">
        <v>56</v>
      </c>
      <c r="C55" s="76"/>
      <c r="D55" s="74"/>
      <c r="E55" s="74"/>
      <c r="F55" s="66">
        <v>0</v>
      </c>
      <c r="G55" s="68"/>
      <c r="H55" s="68"/>
    </row>
    <row r="56" spans="1:17">
      <c r="A56" s="64">
        <v>13680</v>
      </c>
      <c r="B56" s="65" t="s">
        <v>57</v>
      </c>
      <c r="C56" s="76"/>
      <c r="D56" s="74"/>
      <c r="E56" s="74"/>
      <c r="F56" s="66">
        <v>0</v>
      </c>
      <c r="G56" s="68"/>
      <c r="H56" s="68"/>
    </row>
    <row r="57" spans="1:17">
      <c r="A57" s="225"/>
      <c r="B57" s="215"/>
      <c r="C57" s="215"/>
      <c r="D57" s="215"/>
      <c r="E57" s="215"/>
      <c r="F57" s="215"/>
      <c r="G57" s="228"/>
      <c r="H57" s="228"/>
    </row>
    <row r="58" spans="1:17">
      <c r="A58" s="226"/>
      <c r="B58" s="227"/>
      <c r="C58" s="227"/>
      <c r="D58" s="227"/>
      <c r="E58" s="227"/>
      <c r="F58" s="227"/>
      <c r="G58" s="229"/>
      <c r="H58" s="229"/>
    </row>
    <row r="59" spans="1:17">
      <c r="A59" s="225"/>
      <c r="B59" s="216"/>
      <c r="C59" s="216"/>
      <c r="D59" s="216"/>
      <c r="E59" s="216"/>
      <c r="F59" s="216"/>
      <c r="G59" s="228"/>
      <c r="H59" s="228"/>
    </row>
    <row r="60" spans="1:17" ht="37.5">
      <c r="A60" s="60">
        <v>1370</v>
      </c>
      <c r="B60" s="61" t="s">
        <v>58</v>
      </c>
      <c r="C60" s="132">
        <f>C62+C67+C68</f>
        <v>75940.11</v>
      </c>
      <c r="D60" s="73">
        <f>D67+D68</f>
        <v>6032.45</v>
      </c>
      <c r="E60" s="125">
        <f>D60/C60*100</f>
        <v>7.9436940504826765</v>
      </c>
      <c r="F60" s="62">
        <f>F62+F67+F68</f>
        <v>78600</v>
      </c>
      <c r="G60" s="63">
        <f>G68</f>
        <v>13679.1</v>
      </c>
      <c r="H60" s="62">
        <f>G60/F60*100</f>
        <v>17.403435114503818</v>
      </c>
      <c r="Q60" s="54"/>
    </row>
    <row r="61" spans="1:17">
      <c r="A61" s="64">
        <v>13710</v>
      </c>
      <c r="B61" s="65" t="s">
        <v>59</v>
      </c>
      <c r="C61" s="131"/>
      <c r="D61" s="74"/>
      <c r="E61" s="74"/>
      <c r="F61" s="66">
        <v>0</v>
      </c>
      <c r="G61" s="68"/>
      <c r="H61" s="62"/>
    </row>
    <row r="62" spans="1:17">
      <c r="A62" s="64">
        <v>13720</v>
      </c>
      <c r="B62" s="65" t="s">
        <v>60</v>
      </c>
      <c r="C62" s="131">
        <v>23752.5</v>
      </c>
      <c r="D62" s="74"/>
      <c r="E62" s="74"/>
      <c r="F62" s="66">
        <v>16000</v>
      </c>
      <c r="G62" s="67"/>
      <c r="H62" s="62"/>
    </row>
    <row r="63" spans="1:17">
      <c r="A63" s="64">
        <v>13730</v>
      </c>
      <c r="B63" s="65" t="s">
        <v>61</v>
      </c>
      <c r="C63" s="131"/>
      <c r="D63" s="74"/>
      <c r="E63" s="74"/>
      <c r="F63" s="66">
        <v>0</v>
      </c>
      <c r="G63" s="67"/>
      <c r="H63" s="62"/>
    </row>
    <row r="64" spans="1:17">
      <c r="A64" s="64">
        <v>13740</v>
      </c>
      <c r="B64" s="65" t="s">
        <v>62</v>
      </c>
      <c r="C64" s="131"/>
      <c r="D64" s="74"/>
      <c r="E64" s="74"/>
      <c r="F64" s="66"/>
      <c r="G64" s="67"/>
      <c r="H64" s="62"/>
    </row>
    <row r="65" spans="1:17">
      <c r="A65" s="64">
        <v>13750</v>
      </c>
      <c r="B65" s="65" t="s">
        <v>63</v>
      </c>
      <c r="C65" s="131"/>
      <c r="D65" s="74"/>
      <c r="E65" s="74"/>
      <c r="F65" s="66"/>
      <c r="G65" s="67"/>
      <c r="H65" s="62"/>
    </row>
    <row r="66" spans="1:17">
      <c r="A66" s="64">
        <v>13760</v>
      </c>
      <c r="B66" s="65" t="s">
        <v>64</v>
      </c>
      <c r="C66" s="131"/>
      <c r="D66" s="74"/>
      <c r="E66" s="74"/>
      <c r="F66" s="66"/>
      <c r="G66" s="67"/>
      <c r="H66" s="62"/>
    </row>
    <row r="67" spans="1:17">
      <c r="A67" s="64">
        <v>13770</v>
      </c>
      <c r="B67" s="65" t="s">
        <v>65</v>
      </c>
      <c r="C67" s="131">
        <v>4750</v>
      </c>
      <c r="D67" s="74"/>
      <c r="E67" s="74"/>
      <c r="F67" s="66">
        <v>7600</v>
      </c>
      <c r="G67" s="67"/>
      <c r="H67" s="62">
        <f t="shared" ref="H67:H68" si="6">G67/F67*100</f>
        <v>0</v>
      </c>
    </row>
    <row r="68" spans="1:17">
      <c r="A68" s="64">
        <v>13780</v>
      </c>
      <c r="B68" s="65" t="s">
        <v>66</v>
      </c>
      <c r="C68" s="131">
        <f>47432+5.61</f>
        <v>47437.61</v>
      </c>
      <c r="D68" s="74">
        <v>6032.45</v>
      </c>
      <c r="E68" s="125">
        <f>D68/C68*100</f>
        <v>12.716597653212292</v>
      </c>
      <c r="F68" s="66">
        <v>55000</v>
      </c>
      <c r="G68" s="76">
        <v>13679.1</v>
      </c>
      <c r="H68" s="62">
        <f t="shared" si="6"/>
        <v>24.87109090909091</v>
      </c>
    </row>
    <row r="69" spans="1:17">
      <c r="A69" s="69"/>
      <c r="B69" s="215"/>
      <c r="C69" s="215"/>
      <c r="D69" s="215"/>
      <c r="E69" s="215"/>
      <c r="F69" s="215"/>
      <c r="G69" s="97"/>
      <c r="H69" s="71"/>
    </row>
    <row r="70" spans="1:17">
      <c r="B70" s="216"/>
      <c r="C70" s="216"/>
      <c r="D70" s="216"/>
      <c r="E70" s="216"/>
      <c r="F70" s="216"/>
    </row>
    <row r="71" spans="1:17" ht="37.5">
      <c r="A71" s="60">
        <v>1380</v>
      </c>
      <c r="B71" s="61" t="s">
        <v>67</v>
      </c>
      <c r="C71" s="76"/>
      <c r="D71" s="73">
        <f>D73</f>
        <v>3410.34</v>
      </c>
      <c r="E71" s="74"/>
      <c r="F71" s="72" t="s">
        <v>40</v>
      </c>
      <c r="G71" s="72"/>
      <c r="H71" s="72" t="s">
        <v>42</v>
      </c>
    </row>
    <row r="72" spans="1:17">
      <c r="A72" s="64">
        <v>13810</v>
      </c>
      <c r="B72" s="65" t="s">
        <v>68</v>
      </c>
      <c r="C72" s="76"/>
      <c r="D72" s="74"/>
      <c r="E72" s="74"/>
      <c r="F72" s="66">
        <v>0</v>
      </c>
      <c r="G72" s="68"/>
      <c r="H72" s="68"/>
    </row>
    <row r="73" spans="1:17">
      <c r="A73" s="64">
        <v>13820</v>
      </c>
      <c r="B73" s="65" t="s">
        <v>69</v>
      </c>
      <c r="C73" s="76"/>
      <c r="D73" s="74">
        <v>3410.34</v>
      </c>
      <c r="E73" s="74"/>
      <c r="F73" s="66">
        <v>0</v>
      </c>
      <c r="G73" s="68"/>
      <c r="H73" s="68"/>
    </row>
    <row r="74" spans="1:17">
      <c r="A74" s="64">
        <v>13821</v>
      </c>
      <c r="B74" s="65" t="s">
        <v>70</v>
      </c>
      <c r="C74" s="76"/>
      <c r="D74" s="74"/>
      <c r="E74" s="74"/>
      <c r="F74" s="66">
        <v>0</v>
      </c>
      <c r="G74" s="68"/>
      <c r="H74" s="68"/>
    </row>
    <row r="75" spans="1:17">
      <c r="A75" s="64">
        <v>13830</v>
      </c>
      <c r="B75" s="65" t="s">
        <v>71</v>
      </c>
      <c r="C75" s="76"/>
      <c r="D75" s="74"/>
      <c r="E75" s="74"/>
      <c r="F75" s="66"/>
      <c r="G75" s="68"/>
      <c r="H75" s="68"/>
    </row>
    <row r="76" spans="1:17">
      <c r="A76" s="64">
        <v>13850</v>
      </c>
      <c r="B76" s="65" t="s">
        <v>72</v>
      </c>
      <c r="C76" s="76"/>
      <c r="D76" s="74"/>
      <c r="E76" s="74"/>
      <c r="F76" s="66"/>
      <c r="G76" s="68"/>
      <c r="H76" s="68"/>
    </row>
    <row r="77" spans="1:17">
      <c r="B77" s="215"/>
      <c r="C77" s="215"/>
      <c r="D77" s="215"/>
      <c r="E77" s="217"/>
    </row>
    <row r="78" spans="1:17">
      <c r="A78" s="98"/>
      <c r="B78" s="216"/>
      <c r="C78" s="216"/>
      <c r="D78" s="216"/>
      <c r="E78" s="218"/>
    </row>
    <row r="79" spans="1:17" ht="37.5">
      <c r="A79" s="60">
        <v>1395</v>
      </c>
      <c r="B79" s="61" t="s">
        <v>73</v>
      </c>
      <c r="C79" s="132">
        <f>C80+C81+C82+C83</f>
        <v>19087.5</v>
      </c>
      <c r="D79" s="73">
        <f>D80+D81</f>
        <v>1378.25</v>
      </c>
      <c r="E79" s="125">
        <f>D79/C79*100</f>
        <v>7.2206941715782582</v>
      </c>
      <c r="F79" s="62">
        <f>F80+F81</f>
        <v>42900</v>
      </c>
      <c r="G79" s="72">
        <f>G80</f>
        <v>85</v>
      </c>
      <c r="H79" s="62">
        <f>G79/F79*100</f>
        <v>0.19813519813519814</v>
      </c>
      <c r="Q79" s="54"/>
    </row>
    <row r="80" spans="1:17">
      <c r="A80" s="64">
        <v>13951</v>
      </c>
      <c r="B80" s="65" t="s">
        <v>123</v>
      </c>
      <c r="C80" s="131">
        <f>17721.4+3.1</f>
        <v>17724.5</v>
      </c>
      <c r="D80" s="74">
        <v>265</v>
      </c>
      <c r="E80" s="125">
        <f>D80/C80*100</f>
        <v>1.4951056447290472</v>
      </c>
      <c r="F80" s="66">
        <v>25000</v>
      </c>
      <c r="G80" s="68">
        <v>85</v>
      </c>
      <c r="H80" s="67">
        <f t="shared" ref="H80" si="7">G80/F80*100</f>
        <v>0.33999999999999997</v>
      </c>
    </row>
    <row r="81" spans="1:17">
      <c r="A81" s="64">
        <v>13953</v>
      </c>
      <c r="B81" s="65" t="s">
        <v>74</v>
      </c>
      <c r="C81" s="131"/>
      <c r="D81" s="141">
        <v>1113.25</v>
      </c>
      <c r="E81" s="74"/>
      <c r="F81" s="66">
        <v>17900</v>
      </c>
      <c r="G81" s="67"/>
      <c r="H81" s="68"/>
    </row>
    <row r="82" spans="1:17">
      <c r="A82" s="64">
        <v>13918</v>
      </c>
      <c r="B82" s="126" t="s">
        <v>142</v>
      </c>
      <c r="C82" s="131">
        <v>1113</v>
      </c>
      <c r="D82" s="76"/>
      <c r="E82" s="74"/>
      <c r="F82" s="66">
        <v>0</v>
      </c>
      <c r="G82" s="68"/>
      <c r="H82" s="68"/>
    </row>
    <row r="83" spans="1:17">
      <c r="B83" s="100"/>
      <c r="C83" s="131">
        <v>250</v>
      </c>
      <c r="D83" s="127"/>
      <c r="E83" s="127"/>
      <c r="H83" s="74"/>
    </row>
    <row r="84" spans="1:17">
      <c r="A84" s="60">
        <v>1400</v>
      </c>
      <c r="B84" s="61" t="s">
        <v>75</v>
      </c>
      <c r="C84" s="132">
        <f>C85+C86+C87+C88</f>
        <v>278153</v>
      </c>
      <c r="D84" s="73">
        <f>D85+D86+D87+D88</f>
        <v>46037.920000000006</v>
      </c>
      <c r="E84" s="125">
        <f>D84/C84*100</f>
        <v>16.551293712453219</v>
      </c>
      <c r="F84" s="62">
        <f>F85+F86+F87+F88</f>
        <v>308000</v>
      </c>
      <c r="G84" s="93">
        <f>G85+G86+G87+G88</f>
        <v>44406.11</v>
      </c>
      <c r="H84" s="62">
        <f>G84/F84*100</f>
        <v>14.417568181818183</v>
      </c>
      <c r="Q84" s="54"/>
    </row>
    <row r="85" spans="1:17">
      <c r="A85" s="64">
        <v>14010</v>
      </c>
      <c r="B85" s="65" t="s">
        <v>76</v>
      </c>
      <c r="C85" s="131">
        <v>32459</v>
      </c>
      <c r="D85" s="74">
        <v>1502.63</v>
      </c>
      <c r="E85" s="125">
        <f t="shared" ref="E85:E88" si="8">D85/C85*100</f>
        <v>4.6293169845035278</v>
      </c>
      <c r="F85" s="66">
        <v>35000</v>
      </c>
      <c r="G85" s="146">
        <v>361.76</v>
      </c>
      <c r="H85" s="62">
        <f t="shared" ref="H85:H88" si="9">G85/F85*100</f>
        <v>1.0336000000000001</v>
      </c>
      <c r="I85" s="142"/>
    </row>
    <row r="86" spans="1:17">
      <c r="A86" s="64">
        <v>14020</v>
      </c>
      <c r="B86" s="65" t="s">
        <v>77</v>
      </c>
      <c r="C86" s="131">
        <v>170727</v>
      </c>
      <c r="D86" s="74">
        <v>29492.74</v>
      </c>
      <c r="E86" s="125">
        <f t="shared" si="8"/>
        <v>17.274795433645529</v>
      </c>
      <c r="F86" s="66">
        <v>175000</v>
      </c>
      <c r="G86" s="146">
        <v>26980</v>
      </c>
      <c r="H86" s="62">
        <f t="shared" si="9"/>
        <v>15.417142857142856</v>
      </c>
      <c r="I86" s="142"/>
    </row>
    <row r="87" spans="1:17">
      <c r="A87" s="64">
        <v>14040</v>
      </c>
      <c r="B87" s="65" t="s">
        <v>78</v>
      </c>
      <c r="C87" s="131">
        <v>40639</v>
      </c>
      <c r="D87" s="74">
        <v>7791.11</v>
      </c>
      <c r="E87" s="125">
        <f t="shared" si="8"/>
        <v>19.171510125741282</v>
      </c>
      <c r="F87" s="66">
        <v>48000</v>
      </c>
      <c r="G87" s="146">
        <v>9950.81</v>
      </c>
      <c r="H87" s="62">
        <f t="shared" si="9"/>
        <v>20.730854166666663</v>
      </c>
      <c r="I87" s="142"/>
    </row>
    <row r="88" spans="1:17">
      <c r="A88" s="64">
        <v>14050</v>
      </c>
      <c r="B88" s="65" t="s">
        <v>79</v>
      </c>
      <c r="C88" s="131">
        <v>34328</v>
      </c>
      <c r="D88" s="74">
        <v>7251.44</v>
      </c>
      <c r="E88" s="125">
        <f t="shared" si="8"/>
        <v>21.123980424143554</v>
      </c>
      <c r="F88" s="66">
        <v>50000</v>
      </c>
      <c r="G88" s="146">
        <v>7113.54</v>
      </c>
      <c r="H88" s="62">
        <f t="shared" si="9"/>
        <v>14.227080000000001</v>
      </c>
      <c r="I88" s="142"/>
    </row>
    <row r="89" spans="1:17">
      <c r="A89" s="98"/>
      <c r="B89" s="215"/>
      <c r="C89" s="215"/>
      <c r="D89" s="215"/>
      <c r="E89" s="215"/>
      <c r="F89" s="215"/>
    </row>
    <row r="90" spans="1:17">
      <c r="B90" s="216"/>
      <c r="C90" s="216"/>
      <c r="D90" s="216"/>
      <c r="E90" s="216"/>
      <c r="F90" s="216"/>
    </row>
    <row r="91" spans="1:17" ht="37.5">
      <c r="A91" s="60">
        <v>1420</v>
      </c>
      <c r="B91" s="61" t="s">
        <v>80</v>
      </c>
      <c r="C91" s="132">
        <f>C94+C96</f>
        <v>13830</v>
      </c>
      <c r="D91" s="73">
        <f>D94+D96</f>
        <v>1641.45</v>
      </c>
      <c r="E91" s="125">
        <f>D91/C91*100</f>
        <v>11.868763557483732</v>
      </c>
      <c r="F91" s="62">
        <f>F92+F93+F94+F96</f>
        <v>48800</v>
      </c>
      <c r="G91" s="93">
        <f>G94+G96</f>
        <v>2942.58</v>
      </c>
      <c r="H91" s="73">
        <f>G91/F91*100</f>
        <v>6.0298770491803282</v>
      </c>
      <c r="Q91" s="54"/>
    </row>
    <row r="92" spans="1:17">
      <c r="A92" s="151">
        <v>14110</v>
      </c>
      <c r="B92" s="65" t="s">
        <v>143</v>
      </c>
      <c r="D92" s="74"/>
      <c r="E92" s="125"/>
      <c r="F92" s="67">
        <v>10800</v>
      </c>
      <c r="H92" s="73"/>
      <c r="Q92" s="54"/>
    </row>
    <row r="93" spans="1:17" s="143" customFormat="1">
      <c r="A93" s="151">
        <v>14510</v>
      </c>
      <c r="B93" s="65" t="s">
        <v>150</v>
      </c>
      <c r="C93" s="74"/>
      <c r="D93" s="74"/>
      <c r="E93" s="125"/>
      <c r="F93" s="67">
        <v>1200</v>
      </c>
      <c r="G93" s="146"/>
      <c r="H93" s="73"/>
      <c r="L93"/>
      <c r="M93"/>
      <c r="N93"/>
      <c r="Q93" s="54"/>
    </row>
    <row r="94" spans="1:17">
      <c r="A94" s="64">
        <v>14210</v>
      </c>
      <c r="B94" s="65" t="s">
        <v>81</v>
      </c>
      <c r="C94" s="131">
        <v>6662</v>
      </c>
      <c r="D94" s="74"/>
      <c r="E94" s="74"/>
      <c r="F94" s="66">
        <v>20000</v>
      </c>
      <c r="G94" s="146">
        <v>751.38</v>
      </c>
      <c r="H94" s="148">
        <f>G94/F94*100</f>
        <v>3.7568999999999999</v>
      </c>
    </row>
    <row r="95" spans="1:17">
      <c r="A95" s="64">
        <v>14220</v>
      </c>
      <c r="B95" s="65" t="s">
        <v>82</v>
      </c>
      <c r="C95" s="131"/>
      <c r="D95" s="74"/>
      <c r="E95" s="74"/>
      <c r="F95" s="66">
        <v>0</v>
      </c>
      <c r="G95" s="146"/>
      <c r="H95" s="148">
        <v>0</v>
      </c>
    </row>
    <row r="96" spans="1:17">
      <c r="A96" s="64">
        <v>14230</v>
      </c>
      <c r="B96" s="65" t="s">
        <v>83</v>
      </c>
      <c r="C96" s="131">
        <v>7168</v>
      </c>
      <c r="D96" s="76">
        <v>1641.45</v>
      </c>
      <c r="E96" s="125">
        <f>D96/C96*100</f>
        <v>22.899693080357146</v>
      </c>
      <c r="F96" s="66">
        <v>16800</v>
      </c>
      <c r="G96" s="146">
        <v>2191.1999999999998</v>
      </c>
      <c r="H96" s="148">
        <f>G96/F96*100</f>
        <v>13.042857142857143</v>
      </c>
    </row>
    <row r="97" spans="1:17" s="143" customFormat="1">
      <c r="A97" s="69"/>
      <c r="B97" s="152"/>
      <c r="C97" s="153"/>
      <c r="D97" s="154"/>
      <c r="E97" s="155"/>
      <c r="F97" s="156"/>
      <c r="G97" s="157"/>
      <c r="H97" s="148"/>
      <c r="L97"/>
      <c r="M97"/>
      <c r="N97"/>
    </row>
    <row r="98" spans="1:17">
      <c r="A98" s="69"/>
      <c r="B98" s="215"/>
      <c r="C98" s="215"/>
      <c r="D98" s="215"/>
      <c r="E98" s="215"/>
      <c r="F98" s="215"/>
      <c r="G98" s="67"/>
      <c r="H98" s="68"/>
    </row>
    <row r="99" spans="1:17" ht="37.5">
      <c r="A99" s="60">
        <v>1430</v>
      </c>
      <c r="B99" s="61" t="s">
        <v>84</v>
      </c>
      <c r="C99" s="132">
        <f>C100</f>
        <v>145035</v>
      </c>
      <c r="D99" s="73">
        <f>D100</f>
        <v>28155.75</v>
      </c>
      <c r="E99" s="76">
        <f>D99/C99*100</f>
        <v>19.413072706588064</v>
      </c>
      <c r="F99" s="62">
        <f>F100</f>
        <v>114000</v>
      </c>
      <c r="G99" s="92">
        <f>G100</f>
        <v>47658.400000000001</v>
      </c>
      <c r="H99" s="63">
        <f>G99/F99*100</f>
        <v>41.805614035087721</v>
      </c>
      <c r="Q99" s="54"/>
    </row>
    <row r="100" spans="1:17">
      <c r="A100" s="64">
        <v>14310</v>
      </c>
      <c r="B100" s="65" t="s">
        <v>85</v>
      </c>
      <c r="C100" s="131">
        <v>145035</v>
      </c>
      <c r="D100" s="74">
        <v>28155.75</v>
      </c>
      <c r="E100" s="76">
        <f>D100/C100*100</f>
        <v>19.413072706588064</v>
      </c>
      <c r="F100" s="66">
        <f>93000+14000+7000</f>
        <v>114000</v>
      </c>
      <c r="G100" s="146">
        <f>42697.6+4960.8</f>
        <v>47658.400000000001</v>
      </c>
      <c r="H100" s="148">
        <f>G100/F100*100</f>
        <v>41.805614035087721</v>
      </c>
    </row>
    <row r="101" spans="1:17">
      <c r="A101" s="69"/>
      <c r="B101" s="99"/>
      <c r="C101" s="131"/>
      <c r="D101" s="74"/>
      <c r="E101" s="74"/>
      <c r="F101" s="70"/>
      <c r="G101" s="97"/>
      <c r="H101" s="63"/>
    </row>
    <row r="102" spans="1:17">
      <c r="C102" s="133"/>
      <c r="D102" s="74"/>
      <c r="E102" s="74"/>
      <c r="H102" s="74"/>
    </row>
    <row r="103" spans="1:17">
      <c r="A103" s="74">
        <v>14410</v>
      </c>
      <c r="B103" s="75" t="s">
        <v>108</v>
      </c>
      <c r="C103" s="132">
        <f>C104</f>
        <v>9918</v>
      </c>
      <c r="D103" s="74"/>
      <c r="E103" s="74"/>
      <c r="F103" s="73"/>
      <c r="G103" s="93"/>
      <c r="H103" s="149"/>
    </row>
    <row r="104" spans="1:17">
      <c r="A104" s="74">
        <v>14510</v>
      </c>
      <c r="B104" s="74" t="s">
        <v>172</v>
      </c>
      <c r="C104" s="131">
        <v>9918</v>
      </c>
      <c r="D104" s="74"/>
      <c r="E104" s="74"/>
      <c r="F104" s="76"/>
      <c r="G104" s="94"/>
      <c r="H104" s="74"/>
      <c r="Q104" s="54">
        <f>SUM(Q5:Q103)</f>
        <v>0</v>
      </c>
    </row>
    <row r="105" spans="1:17">
      <c r="C105" s="132"/>
      <c r="D105" s="74"/>
      <c r="E105" s="74"/>
      <c r="F105" s="74"/>
      <c r="G105" s="147"/>
      <c r="H105" s="74"/>
    </row>
    <row r="106" spans="1:17">
      <c r="C106" s="76"/>
      <c r="D106" s="74"/>
      <c r="E106" s="74"/>
      <c r="F106" s="74"/>
      <c r="G106" s="94"/>
      <c r="H106" s="74"/>
    </row>
    <row r="107" spans="1:17">
      <c r="C107" s="73">
        <f>C103+C99+C91+C84+C79+C60+C51+C39+C28+C21+C13+C5</f>
        <v>1794479.05</v>
      </c>
      <c r="D107" s="88">
        <f>D99+D91+D84+D79+D71+D60+D51+D28+D21+D13+D5</f>
        <v>285501.08999999997</v>
      </c>
      <c r="E107" s="74"/>
      <c r="F107" s="88">
        <f>F5+F13+F21+F28+F39+F51+F60+F79+F84+F91+F99+F104</f>
        <v>1989759</v>
      </c>
      <c r="G107" s="93">
        <f>G99+G91+G84+G79+G60+G51+G28+G21+G13+G5</f>
        <v>372943.69</v>
      </c>
      <c r="H107" s="150">
        <f>G107/F107*100</f>
        <v>18.743158844865132</v>
      </c>
    </row>
    <row r="109" spans="1:17">
      <c r="F109" s="54"/>
    </row>
    <row r="110" spans="1:17">
      <c r="F110" s="54"/>
    </row>
  </sheetData>
  <mergeCells count="12">
    <mergeCell ref="B69:F70"/>
    <mergeCell ref="B77:E78"/>
    <mergeCell ref="B89:F90"/>
    <mergeCell ref="B98:F98"/>
    <mergeCell ref="A11:H12"/>
    <mergeCell ref="B26:F27"/>
    <mergeCell ref="B37:E38"/>
    <mergeCell ref="B49:F50"/>
    <mergeCell ref="A57:A59"/>
    <mergeCell ref="B57:F59"/>
    <mergeCell ref="G57:G59"/>
    <mergeCell ref="H57:H59"/>
  </mergeCells>
  <pageMargins left="0.7" right="0.7" top="0.75" bottom="0.75" header="0.3" footer="0.3"/>
  <pageSetup scale="39" orientation="portrait" r:id="rId1"/>
  <colBreaks count="2" manualBreakCount="2">
    <brk id="10" max="108" man="1"/>
    <brk id="11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zoomScale="60" workbookViewId="0">
      <selection activeCell="I15" sqref="I15"/>
    </sheetView>
  </sheetViews>
  <sheetFormatPr defaultRowHeight="15.75"/>
  <cols>
    <col min="1" max="1" width="10.42578125" style="7" bestFit="1" customWidth="1"/>
    <col min="2" max="3" width="9.140625" style="2"/>
    <col min="4" max="4" width="27.42578125" style="2" customWidth="1"/>
    <col min="5" max="5" width="27.42578125" style="86" customWidth="1"/>
    <col min="6" max="6" width="20.42578125" style="7" customWidth="1"/>
    <col min="7" max="7" width="17.85546875" style="7" customWidth="1"/>
    <col min="8" max="8" width="20.7109375" style="7" customWidth="1"/>
    <col min="9" max="9" width="21.42578125" style="7" customWidth="1"/>
    <col min="10" max="10" width="20.5703125" style="2" customWidth="1"/>
    <col min="11" max="16384" width="9.140625" style="2"/>
  </cols>
  <sheetData>
    <row r="1" spans="1:10">
      <c r="B1" s="255"/>
      <c r="C1" s="255"/>
      <c r="D1" s="255"/>
    </row>
    <row r="2" spans="1:10">
      <c r="A2" s="8" t="s">
        <v>86</v>
      </c>
      <c r="B2" s="256" t="s">
        <v>115</v>
      </c>
      <c r="C2" s="256"/>
      <c r="D2" s="256"/>
      <c r="E2" s="256"/>
      <c r="F2" s="256"/>
      <c r="G2" s="256"/>
      <c r="H2" s="9"/>
    </row>
    <row r="3" spans="1:10" ht="16.5" thickBot="1">
      <c r="B3" s="257"/>
      <c r="C3" s="257"/>
      <c r="D3" s="257"/>
      <c r="E3" s="89"/>
    </row>
    <row r="4" spans="1:10" ht="16.5" thickBot="1">
      <c r="A4" s="10"/>
      <c r="B4" s="258"/>
      <c r="C4" s="258"/>
      <c r="D4" s="259"/>
      <c r="E4" s="87"/>
      <c r="F4" s="260" t="s">
        <v>125</v>
      </c>
      <c r="G4" s="261"/>
      <c r="H4" s="11"/>
      <c r="I4" s="103" t="s">
        <v>132</v>
      </c>
      <c r="J4" s="11"/>
    </row>
    <row r="5" spans="1:10" ht="29.25" customHeight="1">
      <c r="A5" s="235">
        <v>30000</v>
      </c>
      <c r="B5" s="237" t="s">
        <v>87</v>
      </c>
      <c r="C5" s="238"/>
      <c r="D5" s="239"/>
      <c r="E5" s="240" t="s">
        <v>126</v>
      </c>
      <c r="F5" s="240" t="s">
        <v>170</v>
      </c>
      <c r="G5" s="240" t="s">
        <v>90</v>
      </c>
      <c r="H5" s="240" t="s">
        <v>130</v>
      </c>
      <c r="I5" s="240" t="s">
        <v>170</v>
      </c>
      <c r="J5" s="44" t="s">
        <v>10</v>
      </c>
    </row>
    <row r="6" spans="1:10" ht="16.5" thickBot="1">
      <c r="A6" s="236"/>
      <c r="B6" s="242" t="s">
        <v>88</v>
      </c>
      <c r="C6" s="243"/>
      <c r="D6" s="244"/>
      <c r="E6" s="241"/>
      <c r="F6" s="241"/>
      <c r="G6" s="241"/>
      <c r="H6" s="241"/>
      <c r="I6" s="241"/>
      <c r="J6" s="44"/>
    </row>
    <row r="7" spans="1:10" ht="27.75" customHeight="1" thickBot="1">
      <c r="A7" s="43"/>
      <c r="B7" s="252" t="s">
        <v>92</v>
      </c>
      <c r="C7" s="252"/>
      <c r="D7" s="253"/>
      <c r="E7" s="109">
        <v>896000</v>
      </c>
      <c r="F7" s="12">
        <f>F16</f>
        <v>137155.54999999999</v>
      </c>
      <c r="G7" s="45">
        <f>F7/E7*100</f>
        <v>15.307539062499998</v>
      </c>
      <c r="H7" s="12">
        <f>H11+H12+H13+H14+H15+H16+H17+H18+H19+H20+H21</f>
        <v>1400000</v>
      </c>
      <c r="I7" s="12">
        <f>I18</f>
        <v>15361</v>
      </c>
      <c r="J7" s="45">
        <f>I7/H7*100</f>
        <v>1.0972142857142857</v>
      </c>
    </row>
    <row r="8" spans="1:10" ht="16.5" thickBot="1">
      <c r="B8" s="254"/>
      <c r="C8" s="254"/>
      <c r="D8" s="254"/>
      <c r="G8" s="91"/>
    </row>
    <row r="9" spans="1:10">
      <c r="A9" s="246" t="s">
        <v>121</v>
      </c>
      <c r="B9" s="248" t="s">
        <v>107</v>
      </c>
      <c r="C9" s="249"/>
      <c r="D9" s="249"/>
      <c r="E9" s="107"/>
      <c r="F9" s="245"/>
      <c r="G9" s="230"/>
      <c r="H9" s="245"/>
      <c r="I9" s="245"/>
      <c r="J9" s="230"/>
    </row>
    <row r="10" spans="1:10" ht="16.5" thickBot="1">
      <c r="A10" s="247"/>
      <c r="B10" s="250"/>
      <c r="C10" s="251"/>
      <c r="D10" s="251"/>
      <c r="E10" s="108"/>
      <c r="F10" s="245"/>
      <c r="G10" s="231"/>
      <c r="H10" s="245"/>
      <c r="I10" s="245"/>
      <c r="J10" s="231"/>
    </row>
    <row r="11" spans="1:10" ht="57.75" customHeight="1" thickBot="1">
      <c r="A11" s="13">
        <v>8001</v>
      </c>
      <c r="B11" s="232" t="s">
        <v>116</v>
      </c>
      <c r="C11" s="233"/>
      <c r="D11" s="234"/>
      <c r="E11" s="110">
        <v>1000</v>
      </c>
      <c r="F11" s="41"/>
      <c r="G11" s="6"/>
      <c r="H11" s="41">
        <v>1000</v>
      </c>
      <c r="I11" s="41"/>
      <c r="J11" s="6"/>
    </row>
    <row r="12" spans="1:10" ht="57.75" customHeight="1" thickBot="1">
      <c r="A12" s="13">
        <v>10198</v>
      </c>
      <c r="B12" s="232" t="s">
        <v>118</v>
      </c>
      <c r="C12" s="233"/>
      <c r="D12" s="234"/>
      <c r="E12" s="41"/>
      <c r="F12" s="41"/>
      <c r="G12" s="6"/>
      <c r="H12" s="41">
        <v>130000</v>
      </c>
      <c r="I12" s="41"/>
      <c r="J12" s="6"/>
    </row>
    <row r="13" spans="1:10" s="101" customFormat="1" ht="57.75" customHeight="1" thickBot="1">
      <c r="A13" s="43">
        <v>12907</v>
      </c>
      <c r="B13" s="262" t="s">
        <v>117</v>
      </c>
      <c r="C13" s="262"/>
      <c r="D13" s="262"/>
      <c r="E13" s="42"/>
      <c r="F13" s="42"/>
      <c r="G13" s="45"/>
      <c r="H13" s="42">
        <v>10000</v>
      </c>
      <c r="I13" s="42"/>
      <c r="J13" s="45"/>
    </row>
    <row r="14" spans="1:10" ht="57.75" customHeight="1" thickBot="1">
      <c r="A14" s="115">
        <v>12609</v>
      </c>
      <c r="B14" s="232" t="s">
        <v>119</v>
      </c>
      <c r="C14" s="233"/>
      <c r="D14" s="234"/>
      <c r="E14" s="41">
        <v>6125</v>
      </c>
      <c r="F14" s="41"/>
      <c r="G14" s="45"/>
      <c r="H14" s="41">
        <v>50000</v>
      </c>
      <c r="I14" s="41"/>
      <c r="J14" s="45"/>
    </row>
    <row r="15" spans="1:10" ht="57.75" customHeight="1" thickBot="1">
      <c r="A15" s="13">
        <v>12979</v>
      </c>
      <c r="B15" s="232" t="s">
        <v>120</v>
      </c>
      <c r="C15" s="233"/>
      <c r="D15" s="234"/>
      <c r="E15" s="41">
        <v>393875</v>
      </c>
      <c r="F15" s="42"/>
      <c r="G15" s="45"/>
      <c r="H15" s="42">
        <v>550000</v>
      </c>
      <c r="I15" s="42"/>
      <c r="J15" s="45"/>
    </row>
    <row r="16" spans="1:10" ht="57.75" customHeight="1" thickBot="1">
      <c r="A16" s="13">
        <v>13431</v>
      </c>
      <c r="B16" s="266" t="s">
        <v>128</v>
      </c>
      <c r="C16" s="267"/>
      <c r="D16" s="268"/>
      <c r="E16" s="41">
        <v>369000</v>
      </c>
      <c r="F16" s="42">
        <v>137155.54999999999</v>
      </c>
      <c r="G16" s="45">
        <f>F16/E16*100</f>
        <v>37.169525745257445</v>
      </c>
      <c r="H16" s="42">
        <v>184000</v>
      </c>
      <c r="I16" s="42"/>
      <c r="J16" s="45"/>
    </row>
    <row r="17" spans="1:10" s="101" customFormat="1" ht="57.75" customHeight="1" thickBot="1">
      <c r="A17" s="13">
        <v>13877</v>
      </c>
      <c r="B17" s="232" t="s">
        <v>135</v>
      </c>
      <c r="C17" s="233"/>
      <c r="D17" s="234"/>
      <c r="E17" s="41"/>
      <c r="F17" s="42"/>
      <c r="G17" s="45"/>
      <c r="H17" s="42">
        <v>80000</v>
      </c>
      <c r="I17" s="42"/>
      <c r="J17" s="45"/>
    </row>
    <row r="18" spans="1:10" ht="57.75" customHeight="1" thickBot="1">
      <c r="A18" s="13">
        <v>14311</v>
      </c>
      <c r="B18" s="263" t="s">
        <v>127</v>
      </c>
      <c r="C18" s="264"/>
      <c r="D18" s="265"/>
      <c r="E18" s="42">
        <v>55000</v>
      </c>
      <c r="F18" s="42"/>
      <c r="G18" s="45"/>
      <c r="H18" s="42">
        <v>55000</v>
      </c>
      <c r="I18" s="42">
        <v>15361</v>
      </c>
      <c r="J18" s="45">
        <f>I18/H18*100</f>
        <v>27.92909090909091</v>
      </c>
    </row>
    <row r="19" spans="1:10" s="101" customFormat="1" ht="57.75" customHeight="1">
      <c r="A19" s="113">
        <v>14219</v>
      </c>
      <c r="B19" s="269" t="s">
        <v>136</v>
      </c>
      <c r="C19" s="269"/>
      <c r="D19" s="269"/>
      <c r="E19" s="42"/>
      <c r="F19" s="42"/>
      <c r="G19" s="45"/>
      <c r="H19" s="42">
        <v>200000</v>
      </c>
      <c r="I19" s="42"/>
      <c r="J19" s="45"/>
    </row>
    <row r="20" spans="1:10" s="85" customFormat="1" ht="57.75" customHeight="1">
      <c r="A20" s="43">
        <v>14312</v>
      </c>
      <c r="B20" s="262" t="s">
        <v>134</v>
      </c>
      <c r="C20" s="262"/>
      <c r="D20" s="262"/>
      <c r="E20" s="42">
        <v>1000</v>
      </c>
      <c r="F20" s="42"/>
      <c r="G20" s="45"/>
      <c r="H20" s="42">
        <v>40000</v>
      </c>
      <c r="I20" s="42"/>
      <c r="J20" s="45"/>
    </row>
    <row r="21" spans="1:10" ht="57.75" customHeight="1">
      <c r="A21" s="43">
        <v>15375</v>
      </c>
      <c r="B21" s="262" t="s">
        <v>133</v>
      </c>
      <c r="C21" s="262"/>
      <c r="D21" s="262"/>
      <c r="E21" s="42"/>
      <c r="F21" s="42"/>
      <c r="G21" s="45"/>
      <c r="H21" s="42">
        <v>100000</v>
      </c>
      <c r="I21" s="42"/>
      <c r="J21" s="45"/>
    </row>
    <row r="22" spans="1:10">
      <c r="E22" s="111"/>
      <c r="H22" s="114"/>
    </row>
    <row r="23" spans="1:10">
      <c r="E23" s="112"/>
    </row>
  </sheetData>
  <sheetProtection selectLockedCells="1" selectUnlockedCells="1"/>
  <mergeCells count="33">
    <mergeCell ref="B21:D21"/>
    <mergeCell ref="H9:H10"/>
    <mergeCell ref="H5:H6"/>
    <mergeCell ref="B18:D18"/>
    <mergeCell ref="B14:D14"/>
    <mergeCell ref="B16:D16"/>
    <mergeCell ref="B12:D12"/>
    <mergeCell ref="B15:D15"/>
    <mergeCell ref="B20:D20"/>
    <mergeCell ref="G9:G10"/>
    <mergeCell ref="E5:E6"/>
    <mergeCell ref="B13:D13"/>
    <mergeCell ref="B19:D19"/>
    <mergeCell ref="B17:D17"/>
    <mergeCell ref="B1:D1"/>
    <mergeCell ref="B2:G2"/>
    <mergeCell ref="B3:D3"/>
    <mergeCell ref="B4:D4"/>
    <mergeCell ref="F4:G4"/>
    <mergeCell ref="J9:J10"/>
    <mergeCell ref="B11:D11"/>
    <mergeCell ref="A5:A6"/>
    <mergeCell ref="B5:D5"/>
    <mergeCell ref="F5:F6"/>
    <mergeCell ref="G5:G6"/>
    <mergeCell ref="I5:I6"/>
    <mergeCell ref="B6:D6"/>
    <mergeCell ref="I9:I10"/>
    <mergeCell ref="A9:A10"/>
    <mergeCell ref="B9:D10"/>
    <mergeCell ref="B7:D7"/>
    <mergeCell ref="B8:D8"/>
    <mergeCell ref="F9:F10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4"/>
  <sheetViews>
    <sheetView workbookViewId="0">
      <selection activeCell="E9" sqref="E9"/>
    </sheetView>
  </sheetViews>
  <sheetFormatPr defaultRowHeight="15.75"/>
  <cols>
    <col min="1" max="1" width="24.42578125" style="2" customWidth="1"/>
    <col min="2" max="2" width="26.140625" style="2" customWidth="1"/>
    <col min="3" max="8" width="16.85546875" style="2" customWidth="1"/>
    <col min="9" max="9" width="15.85546875" style="2" customWidth="1"/>
    <col min="10" max="16384" width="9.140625" style="2"/>
  </cols>
  <sheetData>
    <row r="1" spans="1:8" ht="16.5" thickBot="1">
      <c r="A1" s="14" t="s">
        <v>93</v>
      </c>
      <c r="B1" s="271" t="s">
        <v>94</v>
      </c>
      <c r="C1" s="271"/>
      <c r="D1" s="271"/>
      <c r="E1" s="271"/>
      <c r="F1" s="271"/>
    </row>
    <row r="2" spans="1:8" ht="16.5" thickBot="1">
      <c r="A2" s="15"/>
      <c r="B2" s="16"/>
      <c r="C2" s="102"/>
      <c r="D2" s="18" t="s">
        <v>125</v>
      </c>
      <c r="E2" s="19"/>
      <c r="F2" s="17"/>
      <c r="G2" s="18" t="s">
        <v>132</v>
      </c>
      <c r="H2" s="19"/>
    </row>
    <row r="3" spans="1:8" ht="31.5">
      <c r="A3" s="272">
        <v>21000</v>
      </c>
      <c r="B3" s="20" t="s">
        <v>95</v>
      </c>
      <c r="C3" s="240" t="s">
        <v>89</v>
      </c>
      <c r="D3" s="240" t="s">
        <v>170</v>
      </c>
      <c r="E3" s="240" t="s">
        <v>91</v>
      </c>
      <c r="F3" s="240" t="s">
        <v>89</v>
      </c>
      <c r="G3" s="240" t="s">
        <v>170</v>
      </c>
      <c r="H3" s="240" t="s">
        <v>91</v>
      </c>
    </row>
    <row r="4" spans="1:8" ht="32.25" thickBot="1">
      <c r="A4" s="273"/>
      <c r="B4" s="20" t="s">
        <v>88</v>
      </c>
      <c r="C4" s="241"/>
      <c r="D4" s="241"/>
      <c r="E4" s="270"/>
      <c r="F4" s="241"/>
      <c r="G4" s="241"/>
      <c r="H4" s="270"/>
    </row>
    <row r="5" spans="1:8" ht="53.25" customHeight="1" thickBot="1">
      <c r="A5" s="15"/>
      <c r="B5" s="21" t="s">
        <v>96</v>
      </c>
      <c r="C5" s="83">
        <f>C8</f>
        <v>60000</v>
      </c>
      <c r="D5" s="83">
        <f>D8</f>
        <v>5000</v>
      </c>
      <c r="E5" s="84">
        <f>D5/C5</f>
        <v>8.3333333333333329E-2</v>
      </c>
      <c r="F5" s="83">
        <f>F7</f>
        <v>140000</v>
      </c>
      <c r="G5" s="83">
        <f>G7</f>
        <v>41510</v>
      </c>
      <c r="H5" s="84"/>
    </row>
    <row r="6" spans="1:8" ht="16.5" thickBot="1">
      <c r="B6" s="5"/>
      <c r="C6" s="101"/>
      <c r="D6" s="101"/>
      <c r="E6" s="101"/>
    </row>
    <row r="7" spans="1:8" ht="16.5" thickBot="1">
      <c r="A7" s="22">
        <v>2100</v>
      </c>
      <c r="B7" s="23" t="s">
        <v>97</v>
      </c>
      <c r="C7" s="24">
        <f>C8</f>
        <v>60000</v>
      </c>
      <c r="D7" s="24">
        <f>D8</f>
        <v>5000</v>
      </c>
      <c r="E7" s="25">
        <f>D7/C7</f>
        <v>8.3333333333333329E-2</v>
      </c>
      <c r="F7" s="24">
        <f>F8</f>
        <v>140000</v>
      </c>
      <c r="G7" s="24">
        <f>G8</f>
        <v>41510</v>
      </c>
      <c r="H7" s="25"/>
    </row>
    <row r="8" spans="1:8" ht="32.25" thickBot="1">
      <c r="A8" s="26">
        <v>21110</v>
      </c>
      <c r="B8" s="27" t="s">
        <v>98</v>
      </c>
      <c r="C8" s="28">
        <v>60000</v>
      </c>
      <c r="D8" s="28">
        <v>5000</v>
      </c>
      <c r="E8" s="29">
        <f>D8/C8</f>
        <v>8.3333333333333329E-2</v>
      </c>
      <c r="F8" s="28">
        <v>140000</v>
      </c>
      <c r="G8" s="28">
        <v>41510</v>
      </c>
      <c r="H8" s="29"/>
    </row>
    <row r="9" spans="1:8" ht="32.25" thickBot="1">
      <c r="A9" s="26">
        <v>21120</v>
      </c>
      <c r="B9" s="27" t="s">
        <v>99</v>
      </c>
      <c r="C9" s="28"/>
      <c r="D9" s="28"/>
      <c r="E9" s="30"/>
      <c r="F9" s="28"/>
      <c r="G9" s="28"/>
      <c r="H9" s="30"/>
    </row>
    <row r="10" spans="1:8" ht="32.25" thickBot="1">
      <c r="A10" s="26">
        <v>21200</v>
      </c>
      <c r="B10" s="27" t="s">
        <v>100</v>
      </c>
      <c r="C10" s="28"/>
      <c r="D10" s="28"/>
      <c r="E10" s="29"/>
      <c r="F10" s="28"/>
      <c r="G10" s="28"/>
      <c r="H10" s="29"/>
    </row>
    <row r="11" spans="1:8" ht="16.5" thickBot="1">
      <c r="B11" s="5"/>
    </row>
    <row r="12" spans="1:8" ht="16.5" thickBot="1">
      <c r="A12" s="22">
        <v>2200</v>
      </c>
      <c r="B12" s="23" t="s">
        <v>101</v>
      </c>
      <c r="C12" s="31" t="s">
        <v>40</v>
      </c>
      <c r="D12" s="31" t="s">
        <v>41</v>
      </c>
      <c r="E12" s="31" t="s">
        <v>42</v>
      </c>
      <c r="F12" s="31" t="s">
        <v>40</v>
      </c>
      <c r="G12" s="31" t="s">
        <v>41</v>
      </c>
      <c r="H12" s="31"/>
    </row>
    <row r="14" spans="1:8">
      <c r="A14" s="1"/>
    </row>
    <row r="20" spans="1:8" ht="16.5" thickBot="1">
      <c r="A20" s="1" t="s">
        <v>102</v>
      </c>
    </row>
    <row r="21" spans="1:8" ht="85.5" customHeight="1" thickBot="1">
      <c r="A21" s="32" t="s">
        <v>103</v>
      </c>
      <c r="B21" s="32" t="s">
        <v>104</v>
      </c>
      <c r="C21" s="32" t="s">
        <v>105</v>
      </c>
      <c r="D21" s="33" t="s">
        <v>148</v>
      </c>
      <c r="E21" s="34" t="s">
        <v>106</v>
      </c>
      <c r="F21" s="34" t="s">
        <v>114</v>
      </c>
      <c r="G21" s="4"/>
      <c r="H21" s="35"/>
    </row>
    <row r="22" spans="1:8" ht="16.5" thickBot="1">
      <c r="A22" s="36">
        <v>1</v>
      </c>
      <c r="B22" s="36">
        <v>2</v>
      </c>
      <c r="C22" s="36">
        <v>3</v>
      </c>
      <c r="D22" s="36">
        <v>4</v>
      </c>
      <c r="E22" s="36">
        <v>5</v>
      </c>
      <c r="F22" s="36">
        <v>6</v>
      </c>
      <c r="G22" s="4"/>
      <c r="H22" s="4"/>
    </row>
    <row r="23" spans="1:8" ht="36.75" customHeight="1" thickBot="1">
      <c r="A23" s="37" t="s">
        <v>113</v>
      </c>
      <c r="B23" s="38">
        <v>120</v>
      </c>
      <c r="C23" s="38">
        <v>120</v>
      </c>
      <c r="D23" s="82">
        <v>839597.56</v>
      </c>
      <c r="E23" s="39">
        <f>D23</f>
        <v>839597.56</v>
      </c>
      <c r="F23" s="40">
        <f>E23/D23</f>
        <v>1</v>
      </c>
      <c r="G23" s="4"/>
      <c r="H23" s="4"/>
    </row>
    <row r="24" spans="1:8" ht="36.75" customHeight="1" thickBot="1">
      <c r="A24" s="37" t="s">
        <v>111</v>
      </c>
      <c r="B24" s="38">
        <v>194</v>
      </c>
      <c r="C24" s="38">
        <v>178</v>
      </c>
      <c r="D24" s="82">
        <v>482340.55</v>
      </c>
      <c r="E24" s="39">
        <f>D24</f>
        <v>482340.55</v>
      </c>
      <c r="F24" s="40">
        <f t="shared" ref="F24:F26" si="0">E24/D24</f>
        <v>1</v>
      </c>
      <c r="G24" s="4"/>
      <c r="H24" s="4"/>
    </row>
    <row r="25" spans="1:8" ht="36.75" customHeight="1" thickBot="1">
      <c r="A25" s="37" t="s">
        <v>112</v>
      </c>
      <c r="B25" s="38">
        <v>43</v>
      </c>
      <c r="C25" s="38">
        <v>39</v>
      </c>
      <c r="D25" s="82">
        <v>136586</v>
      </c>
      <c r="E25" s="39">
        <f>D25</f>
        <v>136586</v>
      </c>
      <c r="F25" s="40">
        <f t="shared" si="0"/>
        <v>1</v>
      </c>
      <c r="G25" s="4"/>
      <c r="H25" s="4"/>
    </row>
    <row r="26" spans="1:8" ht="36.75" customHeight="1" thickBot="1">
      <c r="A26" s="37" t="s">
        <v>16</v>
      </c>
      <c r="B26" s="38">
        <f>SUM(B23:B25)</f>
        <v>357</v>
      </c>
      <c r="C26" s="38">
        <f>SUM(C23:C25)</f>
        <v>337</v>
      </c>
      <c r="D26" s="82">
        <f>SUM(D23:D25)</f>
        <v>1458524.11</v>
      </c>
      <c r="E26" s="39">
        <f>SUM(E23:E25)</f>
        <v>1458524.11</v>
      </c>
      <c r="F26" s="40">
        <f t="shared" si="0"/>
        <v>1</v>
      </c>
      <c r="G26" s="4"/>
      <c r="H26" s="4"/>
    </row>
    <row r="30" spans="1:8">
      <c r="C30" s="89"/>
      <c r="D30" s="89"/>
      <c r="E30" s="89"/>
      <c r="F30" s="89"/>
      <c r="G30" s="89"/>
    </row>
    <row r="31" spans="1:8">
      <c r="C31" s="89"/>
      <c r="D31" s="89"/>
      <c r="E31" s="89"/>
      <c r="F31" s="89"/>
      <c r="G31" s="89"/>
    </row>
    <row r="32" spans="1:8">
      <c r="C32" s="89"/>
      <c r="D32" s="89"/>
      <c r="E32" s="89"/>
      <c r="F32" s="89"/>
      <c r="G32" s="89"/>
    </row>
    <row r="33" spans="3:11">
      <c r="C33" s="89"/>
      <c r="D33" s="89"/>
      <c r="E33" s="89"/>
      <c r="F33" s="174"/>
      <c r="G33" s="89"/>
    </row>
    <row r="34" spans="3:11">
      <c r="C34" s="89"/>
      <c r="D34" s="174"/>
      <c r="E34" s="89"/>
      <c r="F34" s="174"/>
      <c r="G34" s="89"/>
    </row>
    <row r="35" spans="3:11">
      <c r="C35" s="89"/>
      <c r="D35" s="174"/>
      <c r="E35" s="89"/>
      <c r="F35" s="174"/>
      <c r="G35" s="89"/>
    </row>
    <row r="36" spans="3:11">
      <c r="C36" s="89"/>
      <c r="D36" s="174"/>
      <c r="E36" s="89"/>
      <c r="F36" s="174"/>
      <c r="G36" s="89"/>
    </row>
    <row r="37" spans="3:11">
      <c r="C37" s="89"/>
      <c r="D37" s="174"/>
      <c r="E37" s="89"/>
      <c r="F37" s="175"/>
      <c r="G37" s="89"/>
    </row>
    <row r="38" spans="3:11">
      <c r="C38" s="89"/>
      <c r="D38" s="174"/>
      <c r="E38" s="89"/>
      <c r="F38" s="174"/>
      <c r="G38" s="89"/>
    </row>
    <row r="39" spans="3:11">
      <c r="C39" s="89"/>
      <c r="D39" s="174"/>
      <c r="E39" s="89"/>
      <c r="F39" s="174"/>
      <c r="G39" s="89"/>
    </row>
    <row r="40" spans="3:11">
      <c r="C40" s="89"/>
      <c r="D40" s="176"/>
      <c r="E40" s="89"/>
      <c r="F40" s="89"/>
      <c r="G40" s="89"/>
    </row>
    <row r="41" spans="3:11">
      <c r="C41" s="89"/>
      <c r="D41" s="174"/>
      <c r="E41" s="89"/>
      <c r="F41" s="89"/>
      <c r="G41" s="89"/>
    </row>
    <row r="42" spans="3:11">
      <c r="C42" s="89"/>
      <c r="D42" s="174"/>
      <c r="E42" s="89"/>
      <c r="F42" s="89"/>
      <c r="G42" s="89"/>
    </row>
    <row r="46" spans="3:11">
      <c r="C46" s="89"/>
      <c r="D46" s="89"/>
      <c r="E46" s="89"/>
      <c r="F46" s="89"/>
      <c r="G46" s="89"/>
      <c r="H46" s="89"/>
      <c r="I46" s="89"/>
      <c r="J46" s="89"/>
      <c r="K46" s="89"/>
    </row>
    <row r="47" spans="3:11">
      <c r="C47" s="89"/>
      <c r="D47" s="89"/>
      <c r="E47" s="89"/>
      <c r="F47" s="89"/>
      <c r="G47" s="89"/>
      <c r="H47" s="89"/>
      <c r="I47" s="89"/>
      <c r="J47" s="89"/>
      <c r="K47" s="89"/>
    </row>
    <row r="48" spans="3:11">
      <c r="C48" s="89"/>
      <c r="D48" s="89"/>
      <c r="E48" s="89"/>
      <c r="F48" s="175"/>
      <c r="G48" s="274"/>
      <c r="H48" s="274"/>
      <c r="I48" s="89"/>
      <c r="J48" s="89"/>
      <c r="K48" s="89"/>
    </row>
    <row r="49" spans="3:11">
      <c r="C49" s="89"/>
      <c r="D49" s="89"/>
      <c r="E49" s="89"/>
      <c r="F49" s="175"/>
      <c r="G49" s="274"/>
      <c r="H49" s="274"/>
      <c r="I49" s="89"/>
      <c r="J49" s="89"/>
      <c r="K49" s="89"/>
    </row>
    <row r="50" spans="3:11">
      <c r="C50" s="89"/>
      <c r="D50" s="89"/>
      <c r="E50" s="89"/>
      <c r="F50" s="175"/>
      <c r="G50" s="274"/>
      <c r="H50" s="274"/>
      <c r="I50" s="89"/>
      <c r="J50" s="89"/>
      <c r="K50" s="89"/>
    </row>
    <row r="51" spans="3:11">
      <c r="C51" s="89"/>
      <c r="D51" s="89"/>
      <c r="E51" s="89"/>
      <c r="F51" s="89"/>
      <c r="G51" s="89"/>
      <c r="H51" s="89"/>
      <c r="I51" s="89"/>
      <c r="J51" s="89"/>
      <c r="K51" s="89"/>
    </row>
    <row r="52" spans="3:11">
      <c r="C52" s="89"/>
      <c r="D52" s="89"/>
      <c r="E52" s="89"/>
      <c r="F52" s="89"/>
      <c r="G52" s="89"/>
      <c r="H52" s="89"/>
      <c r="I52" s="89"/>
      <c r="J52" s="89"/>
      <c r="K52" s="89"/>
    </row>
    <row r="53" spans="3:11">
      <c r="C53" s="89"/>
      <c r="D53" s="89"/>
      <c r="E53" s="89"/>
      <c r="F53" s="177"/>
      <c r="G53" s="89"/>
      <c r="H53" s="89"/>
      <c r="I53" s="89"/>
      <c r="J53" s="89"/>
      <c r="K53" s="89"/>
    </row>
    <row r="54" spans="3:11">
      <c r="C54" s="89"/>
      <c r="D54" s="89"/>
      <c r="E54" s="89"/>
      <c r="F54" s="177"/>
      <c r="G54" s="89"/>
      <c r="H54" s="89"/>
      <c r="I54" s="89"/>
      <c r="J54" s="89"/>
      <c r="K54" s="89"/>
    </row>
    <row r="55" spans="3:11">
      <c r="C55" s="89"/>
      <c r="D55" s="89"/>
      <c r="E55" s="89"/>
      <c r="F55" s="89"/>
      <c r="G55" s="89"/>
      <c r="H55" s="89"/>
      <c r="I55" s="89"/>
      <c r="J55" s="89"/>
      <c r="K55" s="89"/>
    </row>
    <row r="56" spans="3:11">
      <c r="C56" s="89"/>
      <c r="D56" s="89"/>
      <c r="E56" s="89"/>
      <c r="F56" s="89"/>
      <c r="G56" s="89"/>
      <c r="H56" s="89"/>
      <c r="I56" s="89"/>
      <c r="J56" s="89"/>
      <c r="K56" s="89"/>
    </row>
    <row r="57" spans="3:11">
      <c r="C57" s="89"/>
      <c r="D57" s="175"/>
      <c r="E57" s="274"/>
      <c r="F57" s="274"/>
      <c r="G57" s="89"/>
      <c r="H57" s="89"/>
      <c r="I57" s="89"/>
      <c r="J57" s="89"/>
      <c r="K57" s="89"/>
    </row>
    <row r="58" spans="3:11">
      <c r="C58" s="89"/>
      <c r="D58" s="175"/>
      <c r="E58" s="274"/>
      <c r="F58" s="274"/>
      <c r="G58" s="89"/>
      <c r="H58" s="89"/>
      <c r="I58" s="89"/>
      <c r="J58" s="89"/>
      <c r="K58" s="89"/>
    </row>
    <row r="59" spans="3:11">
      <c r="C59" s="89"/>
      <c r="D59" s="175"/>
      <c r="E59" s="274"/>
      <c r="F59" s="274"/>
      <c r="G59" s="89"/>
      <c r="H59" s="89"/>
      <c r="I59" s="89"/>
      <c r="J59" s="89"/>
      <c r="K59" s="89"/>
    </row>
    <row r="60" spans="3:11">
      <c r="C60" s="89"/>
      <c r="D60" s="174"/>
      <c r="E60" s="174"/>
      <c r="F60" s="174"/>
      <c r="G60" s="89"/>
      <c r="H60" s="89"/>
      <c r="I60" s="89"/>
      <c r="J60" s="89"/>
      <c r="K60" s="89"/>
    </row>
    <row r="61" spans="3:11">
      <c r="C61" s="89"/>
      <c r="D61" s="174"/>
      <c r="E61" s="174"/>
      <c r="F61" s="174"/>
      <c r="G61" s="177"/>
      <c r="H61" s="177"/>
      <c r="I61" s="177"/>
      <c r="J61" s="89"/>
      <c r="K61" s="89"/>
    </row>
    <row r="62" spans="3:11">
      <c r="C62" s="89"/>
      <c r="D62" s="174"/>
      <c r="E62" s="174"/>
      <c r="F62" s="174"/>
      <c r="G62" s="89"/>
      <c r="H62" s="89"/>
      <c r="I62" s="89"/>
      <c r="J62" s="89"/>
      <c r="K62" s="89"/>
    </row>
    <row r="63" spans="3:11">
      <c r="C63" s="89"/>
      <c r="D63" s="174"/>
      <c r="E63" s="174"/>
      <c r="F63" s="174"/>
      <c r="G63" s="89"/>
      <c r="H63" s="89"/>
      <c r="I63" s="178"/>
      <c r="J63" s="89"/>
      <c r="K63" s="89"/>
    </row>
    <row r="64" spans="3:11">
      <c r="C64" s="89"/>
      <c r="D64" s="275"/>
      <c r="E64" s="174"/>
      <c r="F64" s="275"/>
      <c r="G64" s="177"/>
      <c r="H64" s="89"/>
      <c r="I64" s="89"/>
      <c r="J64" s="89"/>
      <c r="K64" s="89"/>
    </row>
    <row r="65" spans="3:11">
      <c r="C65" s="89"/>
      <c r="D65" s="275"/>
      <c r="E65" s="174"/>
      <c r="F65" s="275"/>
      <c r="G65" s="89"/>
      <c r="H65" s="89"/>
      <c r="I65" s="89"/>
      <c r="J65" s="89"/>
      <c r="K65" s="89"/>
    </row>
    <row r="66" spans="3:11">
      <c r="C66" s="89"/>
      <c r="D66" s="174"/>
      <c r="E66" s="276"/>
      <c r="F66" s="277"/>
      <c r="G66" s="89"/>
      <c r="H66" s="89"/>
      <c r="I66" s="89"/>
      <c r="J66" s="89"/>
      <c r="K66" s="89"/>
    </row>
    <row r="67" spans="3:11">
      <c r="C67" s="89"/>
      <c r="D67" s="174"/>
      <c r="E67" s="276"/>
      <c r="F67" s="277"/>
      <c r="G67" s="89"/>
      <c r="H67" s="89"/>
      <c r="I67" s="89"/>
      <c r="J67" s="89"/>
      <c r="K67" s="89"/>
    </row>
    <row r="68" spans="3:11">
      <c r="C68" s="89"/>
      <c r="D68" s="278"/>
      <c r="E68" s="174"/>
      <c r="F68" s="277"/>
      <c r="G68" s="89"/>
      <c r="H68" s="89"/>
      <c r="I68" s="89"/>
      <c r="J68" s="89"/>
      <c r="K68" s="89"/>
    </row>
    <row r="69" spans="3:11">
      <c r="C69" s="89"/>
      <c r="D69" s="278"/>
      <c r="E69" s="174"/>
      <c r="F69" s="277"/>
      <c r="G69" s="89"/>
      <c r="H69" s="89"/>
      <c r="I69" s="89"/>
      <c r="J69" s="89"/>
      <c r="K69" s="89"/>
    </row>
    <row r="70" spans="3:11">
      <c r="C70" s="89"/>
      <c r="D70" s="89"/>
      <c r="E70" s="89"/>
      <c r="F70" s="89"/>
      <c r="G70" s="89"/>
      <c r="H70" s="89"/>
      <c r="I70" s="89"/>
      <c r="J70" s="89"/>
      <c r="K70" s="89"/>
    </row>
    <row r="71" spans="3:11">
      <c r="C71" s="89"/>
      <c r="D71" s="89"/>
      <c r="E71" s="89"/>
      <c r="F71" s="89"/>
      <c r="G71" s="89"/>
      <c r="H71" s="89"/>
      <c r="I71" s="89"/>
      <c r="J71" s="89"/>
      <c r="K71" s="89"/>
    </row>
    <row r="72" spans="3:11">
      <c r="C72" s="89"/>
      <c r="D72" s="89"/>
      <c r="E72" s="89"/>
      <c r="F72" s="89"/>
      <c r="G72" s="89"/>
      <c r="H72" s="89"/>
      <c r="I72" s="89"/>
      <c r="J72" s="89"/>
      <c r="K72" s="89"/>
    </row>
    <row r="73" spans="3:11">
      <c r="C73" s="89"/>
      <c r="D73" s="179"/>
      <c r="E73" s="179"/>
      <c r="F73" s="179"/>
      <c r="G73" s="89"/>
      <c r="H73" s="89"/>
      <c r="I73" s="89"/>
      <c r="J73" s="89"/>
      <c r="K73" s="89"/>
    </row>
    <row r="74" spans="3:11">
      <c r="C74" s="89"/>
      <c r="D74" s="179"/>
      <c r="E74" s="179"/>
      <c r="F74" s="179"/>
      <c r="G74" s="89"/>
      <c r="H74" s="89"/>
      <c r="I74" s="89"/>
      <c r="J74" s="89"/>
      <c r="K74" s="89"/>
    </row>
    <row r="75" spans="3:11">
      <c r="C75" s="89"/>
      <c r="D75" s="89"/>
      <c r="E75" s="89"/>
      <c r="F75" s="89"/>
      <c r="G75" s="89"/>
      <c r="H75" s="89"/>
      <c r="I75" s="89"/>
      <c r="J75" s="89"/>
      <c r="K75" s="89"/>
    </row>
    <row r="76" spans="3:11">
      <c r="C76" s="89"/>
      <c r="D76" s="89"/>
      <c r="E76" s="89"/>
      <c r="F76" s="89"/>
      <c r="G76" s="89"/>
      <c r="H76" s="89"/>
      <c r="I76" s="89"/>
      <c r="J76" s="89"/>
      <c r="K76" s="89"/>
    </row>
    <row r="77" spans="3:11">
      <c r="C77" s="89"/>
      <c r="D77" s="89"/>
      <c r="E77" s="89"/>
      <c r="F77" s="89"/>
      <c r="G77" s="89"/>
      <c r="H77" s="89"/>
      <c r="I77" s="89"/>
      <c r="J77" s="89"/>
      <c r="K77" s="89"/>
    </row>
    <row r="78" spans="3:11">
      <c r="C78" s="89"/>
      <c r="D78" s="89"/>
      <c r="E78" s="89"/>
      <c r="F78" s="89"/>
      <c r="G78" s="89"/>
      <c r="H78" s="89"/>
      <c r="I78" s="89"/>
      <c r="J78" s="89"/>
      <c r="K78" s="89"/>
    </row>
    <row r="79" spans="3:11">
      <c r="C79" s="89"/>
      <c r="D79" s="180"/>
      <c r="E79" s="89"/>
      <c r="F79" s="89"/>
      <c r="G79" s="89"/>
      <c r="H79" s="89"/>
      <c r="I79" s="89"/>
      <c r="J79" s="89"/>
      <c r="K79" s="89"/>
    </row>
    <row r="80" spans="3:11">
      <c r="C80" s="89"/>
      <c r="D80" s="180"/>
      <c r="E80" s="89"/>
      <c r="F80" s="89"/>
      <c r="G80" s="89"/>
      <c r="H80" s="89"/>
      <c r="I80" s="89"/>
      <c r="J80" s="89"/>
      <c r="K80" s="89"/>
    </row>
    <row r="81" spans="3:11">
      <c r="C81" s="89"/>
      <c r="D81" s="180"/>
      <c r="E81" s="89"/>
      <c r="F81" s="89"/>
      <c r="G81" s="89"/>
      <c r="H81" s="89"/>
      <c r="I81" s="89"/>
      <c r="J81" s="89"/>
      <c r="K81" s="89"/>
    </row>
    <row r="82" spans="3:11">
      <c r="C82" s="89"/>
      <c r="D82" s="180"/>
      <c r="E82" s="89"/>
      <c r="F82" s="89"/>
      <c r="G82" s="89"/>
      <c r="H82" s="89"/>
      <c r="I82" s="89"/>
      <c r="J82" s="89"/>
      <c r="K82" s="89"/>
    </row>
    <row r="83" spans="3:11">
      <c r="C83" s="89"/>
      <c r="D83" s="180"/>
      <c r="E83" s="89"/>
      <c r="F83" s="89"/>
      <c r="G83" s="89"/>
      <c r="H83" s="89"/>
      <c r="I83" s="89"/>
      <c r="J83" s="89"/>
      <c r="K83" s="89"/>
    </row>
    <row r="84" spans="3:11">
      <c r="C84" s="89"/>
      <c r="D84" s="180"/>
      <c r="E84" s="89"/>
      <c r="F84" s="89"/>
      <c r="G84" s="89"/>
      <c r="H84" s="89"/>
      <c r="I84" s="89"/>
      <c r="J84" s="89"/>
      <c r="K84" s="89"/>
    </row>
    <row r="85" spans="3:11">
      <c r="C85" s="89"/>
      <c r="D85" s="4"/>
      <c r="E85" s="89"/>
      <c r="F85" s="89"/>
      <c r="G85" s="89"/>
      <c r="H85" s="89"/>
      <c r="I85" s="89"/>
      <c r="J85" s="89"/>
      <c r="K85" s="89"/>
    </row>
    <row r="86" spans="3:11">
      <c r="C86" s="89"/>
      <c r="D86" s="4"/>
      <c r="E86" s="89"/>
      <c r="F86" s="89"/>
      <c r="G86" s="89"/>
      <c r="H86" s="89"/>
      <c r="I86" s="89"/>
      <c r="J86" s="89"/>
      <c r="K86" s="89"/>
    </row>
    <row r="87" spans="3:11">
      <c r="C87" s="89"/>
      <c r="D87" s="89"/>
      <c r="E87" s="89"/>
      <c r="F87" s="89"/>
      <c r="G87" s="89"/>
      <c r="H87" s="89"/>
      <c r="I87" s="89"/>
      <c r="J87" s="89"/>
      <c r="K87" s="89"/>
    </row>
    <row r="88" spans="3:11">
      <c r="C88" s="89"/>
      <c r="D88" s="89"/>
      <c r="E88" s="89"/>
      <c r="F88" s="89"/>
      <c r="G88" s="89"/>
      <c r="H88" s="89"/>
      <c r="I88" s="89"/>
      <c r="J88" s="89"/>
      <c r="K88" s="89"/>
    </row>
    <row r="89" spans="3:11">
      <c r="C89" s="89"/>
      <c r="D89" s="89"/>
      <c r="E89" s="89"/>
      <c r="F89" s="89"/>
      <c r="G89" s="89"/>
      <c r="H89" s="89"/>
      <c r="I89" s="89"/>
      <c r="J89" s="89"/>
      <c r="K89" s="89"/>
    </row>
    <row r="90" spans="3:11">
      <c r="C90" s="89"/>
      <c r="D90" s="89"/>
      <c r="E90" s="89"/>
      <c r="F90" s="89"/>
      <c r="G90" s="89"/>
      <c r="H90" s="89"/>
      <c r="I90" s="89"/>
      <c r="J90" s="89"/>
      <c r="K90" s="89"/>
    </row>
    <row r="91" spans="3:11">
      <c r="C91" s="89"/>
      <c r="D91" s="4"/>
      <c r="E91" s="180"/>
      <c r="F91" s="174"/>
      <c r="G91" s="89"/>
      <c r="H91" s="89"/>
      <c r="I91" s="89"/>
      <c r="J91" s="89"/>
      <c r="K91" s="89"/>
    </row>
    <row r="92" spans="3:11">
      <c r="C92" s="89"/>
      <c r="D92" s="4"/>
      <c r="E92" s="180"/>
      <c r="F92" s="174"/>
      <c r="G92" s="89"/>
      <c r="H92" s="89"/>
      <c r="I92" s="89"/>
      <c r="J92" s="89"/>
      <c r="K92" s="89"/>
    </row>
    <row r="93" spans="3:11">
      <c r="C93" s="89"/>
      <c r="D93" s="4"/>
      <c r="E93" s="180"/>
      <c r="F93" s="174"/>
      <c r="G93" s="89"/>
      <c r="H93" s="89"/>
      <c r="I93" s="89"/>
      <c r="J93" s="89"/>
      <c r="K93" s="89"/>
    </row>
    <row r="94" spans="3:11">
      <c r="C94" s="89"/>
      <c r="D94" s="4"/>
      <c r="E94" s="180"/>
      <c r="F94" s="174"/>
      <c r="G94" s="89"/>
      <c r="H94" s="89"/>
      <c r="I94" s="89"/>
      <c r="J94" s="89"/>
      <c r="K94" s="89"/>
    </row>
    <row r="95" spans="3:11">
      <c r="C95" s="89"/>
      <c r="D95" s="180"/>
      <c r="E95" s="180"/>
      <c r="F95" s="174"/>
      <c r="G95" s="89"/>
      <c r="H95" s="89"/>
      <c r="I95" s="89"/>
      <c r="J95" s="89"/>
      <c r="K95" s="89"/>
    </row>
    <row r="96" spans="3:11">
      <c r="C96" s="89"/>
      <c r="D96" s="4"/>
      <c r="E96" s="180"/>
      <c r="F96" s="174"/>
      <c r="G96" s="89"/>
      <c r="H96" s="89"/>
      <c r="I96" s="89"/>
      <c r="J96" s="89"/>
      <c r="K96" s="89"/>
    </row>
    <row r="97" spans="3:11">
      <c r="C97" s="89"/>
      <c r="D97" s="4"/>
      <c r="E97" s="4"/>
      <c r="F97" s="176"/>
      <c r="G97" s="89"/>
      <c r="H97" s="89"/>
      <c r="I97" s="89"/>
      <c r="J97" s="89"/>
      <c r="K97" s="89"/>
    </row>
    <row r="98" spans="3:11">
      <c r="C98" s="89"/>
      <c r="D98" s="4"/>
      <c r="E98" s="4"/>
      <c r="F98" s="176"/>
      <c r="G98" s="89"/>
      <c r="H98" s="89"/>
      <c r="I98" s="89"/>
      <c r="J98" s="89"/>
      <c r="K98" s="89"/>
    </row>
    <row r="99" spans="3:11">
      <c r="C99" s="89"/>
      <c r="D99" s="181"/>
      <c r="E99" s="181"/>
      <c r="F99" s="174"/>
      <c r="G99" s="89"/>
      <c r="H99" s="89"/>
      <c r="I99" s="89"/>
      <c r="J99" s="89"/>
      <c r="K99" s="89"/>
    </row>
    <row r="100" spans="3:11">
      <c r="C100" s="89"/>
      <c r="D100" s="181"/>
      <c r="E100" s="181"/>
      <c r="F100" s="175"/>
      <c r="G100" s="89"/>
      <c r="H100" s="89"/>
      <c r="I100" s="89"/>
      <c r="J100" s="89"/>
      <c r="K100" s="89"/>
    </row>
    <row r="101" spans="3:11"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3:11">
      <c r="C102" s="89"/>
      <c r="D102" s="89"/>
      <c r="E102" s="89"/>
      <c r="F102" s="89"/>
      <c r="G102" s="89"/>
      <c r="H102" s="89"/>
      <c r="I102" s="89"/>
      <c r="J102" s="89"/>
      <c r="K102" s="89"/>
    </row>
    <row r="103" spans="3:11">
      <c r="C103" s="89"/>
      <c r="D103" s="89"/>
      <c r="E103" s="89"/>
      <c r="F103" s="89"/>
      <c r="G103" s="89"/>
      <c r="H103" s="89"/>
      <c r="I103" s="89"/>
      <c r="J103" s="89"/>
      <c r="K103" s="89"/>
    </row>
    <row r="104" spans="3:11">
      <c r="C104" s="89"/>
      <c r="D104" s="89"/>
      <c r="E104" s="89"/>
      <c r="F104" s="89"/>
      <c r="G104" s="89"/>
      <c r="H104" s="89"/>
      <c r="I104" s="89"/>
      <c r="J104" s="89"/>
      <c r="K104" s="89"/>
    </row>
  </sheetData>
  <sheetProtection selectLockedCells="1" selectUnlockedCells="1"/>
  <mergeCells count="18">
    <mergeCell ref="E66:E67"/>
    <mergeCell ref="F66:F67"/>
    <mergeCell ref="D68:D69"/>
    <mergeCell ref="F68:F69"/>
    <mergeCell ref="G48:G50"/>
    <mergeCell ref="H48:H50"/>
    <mergeCell ref="E57:E59"/>
    <mergeCell ref="F57:F59"/>
    <mergeCell ref="D64:D65"/>
    <mergeCell ref="F64:F65"/>
    <mergeCell ref="G3:G4"/>
    <mergeCell ref="H3:H4"/>
    <mergeCell ref="B1:F1"/>
    <mergeCell ref="A3:A4"/>
    <mergeCell ref="C3:C4"/>
    <mergeCell ref="D3:D4"/>
    <mergeCell ref="E3:E4"/>
    <mergeCell ref="F3:F4"/>
  </mergeCells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8"/>
  <sheetViews>
    <sheetView workbookViewId="0">
      <selection activeCell="F36" sqref="F36"/>
    </sheetView>
  </sheetViews>
  <sheetFormatPr defaultColWidth="17.140625" defaultRowHeight="15"/>
  <cols>
    <col min="1" max="1" width="9" customWidth="1"/>
  </cols>
  <sheetData>
    <row r="1" spans="1:8">
      <c r="B1" s="183" t="s">
        <v>173</v>
      </c>
      <c r="C1" s="183" t="s">
        <v>174</v>
      </c>
      <c r="D1" s="183"/>
    </row>
    <row r="2" spans="1:8">
      <c r="B2" s="183" t="s">
        <v>175</v>
      </c>
      <c r="C2" s="183" t="s">
        <v>176</v>
      </c>
      <c r="D2" s="183"/>
    </row>
    <row r="3" spans="1:8">
      <c r="B3" s="183" t="s">
        <v>177</v>
      </c>
      <c r="C3" s="279" t="s">
        <v>178</v>
      </c>
      <c r="D3" s="280"/>
    </row>
    <row r="5" spans="1:8">
      <c r="A5" s="281" t="s">
        <v>179</v>
      </c>
      <c r="B5" s="282"/>
      <c r="C5" s="282"/>
      <c r="D5" s="282"/>
      <c r="E5" s="282"/>
      <c r="F5" s="282"/>
      <c r="G5" s="282"/>
      <c r="H5" s="282"/>
    </row>
    <row r="6" spans="1:8">
      <c r="A6" s="184" t="s">
        <v>180</v>
      </c>
      <c r="B6" s="283" t="s">
        <v>181</v>
      </c>
      <c r="C6" s="284"/>
      <c r="D6" s="283" t="s">
        <v>182</v>
      </c>
      <c r="E6" s="284"/>
      <c r="F6" s="184" t="s">
        <v>183</v>
      </c>
      <c r="G6" s="283" t="s">
        <v>184</v>
      </c>
      <c r="H6" s="284"/>
    </row>
    <row r="7" spans="1:8">
      <c r="A7" s="184"/>
      <c r="B7" s="285" t="s">
        <v>185</v>
      </c>
      <c r="C7" s="284"/>
      <c r="D7" s="286">
        <v>284247.87</v>
      </c>
      <c r="E7" s="284"/>
      <c r="F7" s="185" t="s">
        <v>186</v>
      </c>
      <c r="G7" s="285" t="s">
        <v>178</v>
      </c>
      <c r="H7" s="284"/>
    </row>
    <row r="8" spans="1:8">
      <c r="A8" s="185">
        <v>1</v>
      </c>
      <c r="B8" s="285" t="s">
        <v>187</v>
      </c>
      <c r="C8" s="284"/>
      <c r="D8" s="286">
        <v>274297.71000000002</v>
      </c>
      <c r="E8" s="284"/>
      <c r="F8" s="185" t="s">
        <v>188</v>
      </c>
      <c r="G8" s="285" t="s">
        <v>178</v>
      </c>
      <c r="H8" s="284"/>
    </row>
    <row r="9" spans="1:8">
      <c r="A9" s="185">
        <v>3</v>
      </c>
      <c r="B9" s="285" t="s">
        <v>189</v>
      </c>
      <c r="C9" s="284"/>
      <c r="D9" s="286">
        <v>281051.98</v>
      </c>
      <c r="E9" s="284"/>
      <c r="F9" s="185" t="s">
        <v>190</v>
      </c>
      <c r="G9" s="285" t="s">
        <v>178</v>
      </c>
      <c r="H9" s="284"/>
    </row>
    <row r="10" spans="1:8">
      <c r="A10" s="186"/>
      <c r="B10" s="287"/>
      <c r="C10" s="284"/>
      <c r="D10" s="288">
        <v>839597.56</v>
      </c>
      <c r="E10" s="284"/>
      <c r="F10" s="186"/>
      <c r="G10" s="287"/>
      <c r="H10" s="284"/>
    </row>
    <row r="11" spans="1:8">
      <c r="A11" s="281" t="s">
        <v>191</v>
      </c>
      <c r="B11" s="282"/>
      <c r="C11" s="282"/>
      <c r="D11" s="282"/>
      <c r="E11" s="282"/>
      <c r="F11" s="282"/>
      <c r="G11" s="282"/>
      <c r="H11" s="282"/>
    </row>
    <row r="12" spans="1:8">
      <c r="A12" s="184" t="s">
        <v>180</v>
      </c>
      <c r="B12" s="283" t="s">
        <v>181</v>
      </c>
      <c r="C12" s="284"/>
      <c r="D12" s="283" t="s">
        <v>182</v>
      </c>
      <c r="E12" s="284"/>
      <c r="F12" s="184" t="s">
        <v>183</v>
      </c>
      <c r="G12" s="283" t="s">
        <v>184</v>
      </c>
      <c r="H12" s="284"/>
    </row>
    <row r="13" spans="1:8">
      <c r="A13" s="185">
        <v>1</v>
      </c>
      <c r="B13" s="285" t="s">
        <v>192</v>
      </c>
      <c r="C13" s="284"/>
      <c r="D13" s="286">
        <v>3600</v>
      </c>
      <c r="E13" s="284"/>
      <c r="F13" s="185" t="s">
        <v>193</v>
      </c>
      <c r="G13" s="285" t="s">
        <v>194</v>
      </c>
      <c r="H13" s="284"/>
    </row>
    <row r="14" spans="1:8">
      <c r="A14" s="185">
        <v>2</v>
      </c>
      <c r="B14" s="285" t="s">
        <v>192</v>
      </c>
      <c r="C14" s="284"/>
      <c r="D14" s="286">
        <v>700</v>
      </c>
      <c r="E14" s="284"/>
      <c r="F14" s="185" t="s">
        <v>193</v>
      </c>
      <c r="G14" s="285" t="s">
        <v>194</v>
      </c>
      <c r="H14" s="284"/>
    </row>
    <row r="15" spans="1:8">
      <c r="A15" s="185">
        <v>3</v>
      </c>
      <c r="B15" s="285" t="s">
        <v>192</v>
      </c>
      <c r="C15" s="284"/>
      <c r="D15" s="286">
        <v>9240</v>
      </c>
      <c r="E15" s="284"/>
      <c r="F15" s="185" t="s">
        <v>193</v>
      </c>
      <c r="G15" s="285" t="s">
        <v>194</v>
      </c>
      <c r="H15" s="284"/>
    </row>
    <row r="16" spans="1:8">
      <c r="A16" s="186"/>
      <c r="B16" s="287"/>
      <c r="C16" s="284"/>
      <c r="D16" s="288">
        <v>13540</v>
      </c>
      <c r="E16" s="284"/>
      <c r="F16" s="186"/>
      <c r="G16" s="287"/>
      <c r="H16" s="284"/>
    </row>
    <row r="17" spans="1:8">
      <c r="A17" s="281" t="s">
        <v>195</v>
      </c>
      <c r="B17" s="282"/>
      <c r="C17" s="282"/>
      <c r="D17" s="282"/>
      <c r="E17" s="282"/>
      <c r="F17" s="282"/>
      <c r="G17" s="282"/>
      <c r="H17" s="282"/>
    </row>
    <row r="18" spans="1:8">
      <c r="A18" s="184" t="s">
        <v>180</v>
      </c>
      <c r="B18" s="283" t="s">
        <v>181</v>
      </c>
      <c r="C18" s="284"/>
      <c r="D18" s="283" t="s">
        <v>182</v>
      </c>
      <c r="E18" s="284"/>
      <c r="F18" s="184" t="s">
        <v>183</v>
      </c>
      <c r="G18" s="283" t="s">
        <v>184</v>
      </c>
      <c r="H18" s="284"/>
    </row>
    <row r="19" spans="1:8">
      <c r="A19" s="185">
        <v>1</v>
      </c>
      <c r="B19" s="285" t="s">
        <v>196</v>
      </c>
      <c r="C19" s="284"/>
      <c r="D19" s="286">
        <v>381</v>
      </c>
      <c r="E19" s="284"/>
      <c r="F19" s="185" t="s">
        <v>197</v>
      </c>
      <c r="G19" s="285" t="s">
        <v>198</v>
      </c>
      <c r="H19" s="284"/>
    </row>
    <row r="20" spans="1:8">
      <c r="A20" s="185">
        <v>2</v>
      </c>
      <c r="B20" s="285" t="s">
        <v>196</v>
      </c>
      <c r="C20" s="284"/>
      <c r="D20" s="286">
        <v>1272.45</v>
      </c>
      <c r="E20" s="284"/>
      <c r="F20" s="185" t="s">
        <v>199</v>
      </c>
      <c r="G20" s="285" t="s">
        <v>198</v>
      </c>
      <c r="H20" s="284"/>
    </row>
    <row r="21" spans="1:8">
      <c r="A21" s="185">
        <v>3</v>
      </c>
      <c r="B21" s="285" t="s">
        <v>200</v>
      </c>
      <c r="C21" s="284"/>
      <c r="D21" s="286">
        <v>1270.8599999999999</v>
      </c>
      <c r="E21" s="284"/>
      <c r="F21" s="185" t="s">
        <v>199</v>
      </c>
      <c r="G21" s="285" t="s">
        <v>198</v>
      </c>
      <c r="H21" s="284"/>
    </row>
    <row r="22" spans="1:8">
      <c r="A22" s="185">
        <v>4</v>
      </c>
      <c r="B22" s="285" t="s">
        <v>196</v>
      </c>
      <c r="C22" s="284"/>
      <c r="D22" s="286">
        <v>1096</v>
      </c>
      <c r="E22" s="284"/>
      <c r="F22" s="185" t="s">
        <v>201</v>
      </c>
      <c r="G22" s="285" t="s">
        <v>198</v>
      </c>
      <c r="H22" s="284"/>
    </row>
    <row r="23" spans="1:8">
      <c r="A23" s="185">
        <v>5</v>
      </c>
      <c r="B23" s="285" t="s">
        <v>196</v>
      </c>
      <c r="C23" s="284"/>
      <c r="D23" s="286">
        <v>365.29</v>
      </c>
      <c r="E23" s="284"/>
      <c r="F23" s="185" t="s">
        <v>197</v>
      </c>
      <c r="G23" s="285" t="s">
        <v>198</v>
      </c>
      <c r="H23" s="284"/>
    </row>
    <row r="24" spans="1:8">
      <c r="A24" s="185">
        <v>6</v>
      </c>
      <c r="B24" s="285" t="s">
        <v>196</v>
      </c>
      <c r="C24" s="284"/>
      <c r="D24" s="286">
        <v>506.04</v>
      </c>
      <c r="E24" s="284"/>
      <c r="F24" s="185" t="s">
        <v>197</v>
      </c>
      <c r="G24" s="285" t="s">
        <v>198</v>
      </c>
      <c r="H24" s="284"/>
    </row>
    <row r="25" spans="1:8">
      <c r="A25" s="185">
        <v>7</v>
      </c>
      <c r="B25" s="285" t="s">
        <v>196</v>
      </c>
      <c r="C25" s="284"/>
      <c r="D25" s="286">
        <v>2062</v>
      </c>
      <c r="E25" s="284"/>
      <c r="F25" s="185" t="s">
        <v>201</v>
      </c>
      <c r="G25" s="285" t="s">
        <v>198</v>
      </c>
      <c r="H25" s="284"/>
    </row>
    <row r="26" spans="1:8">
      <c r="A26" s="185">
        <v>8</v>
      </c>
      <c r="B26" s="285" t="s">
        <v>200</v>
      </c>
      <c r="C26" s="284"/>
      <c r="D26" s="286">
        <v>1609.61</v>
      </c>
      <c r="E26" s="284"/>
      <c r="F26" s="185" t="s">
        <v>201</v>
      </c>
      <c r="G26" s="285" t="s">
        <v>198</v>
      </c>
      <c r="H26" s="284"/>
    </row>
    <row r="27" spans="1:8">
      <c r="A27" s="185">
        <v>9</v>
      </c>
      <c r="B27" s="285" t="s">
        <v>196</v>
      </c>
      <c r="C27" s="284"/>
      <c r="D27" s="286">
        <v>1436.32</v>
      </c>
      <c r="E27" s="284"/>
      <c r="F27" s="185" t="s">
        <v>201</v>
      </c>
      <c r="G27" s="285" t="s">
        <v>198</v>
      </c>
      <c r="H27" s="284"/>
    </row>
    <row r="28" spans="1:8">
      <c r="A28" s="185">
        <v>10</v>
      </c>
      <c r="B28" s="285" t="s">
        <v>200</v>
      </c>
      <c r="C28" s="284"/>
      <c r="D28" s="286">
        <v>968.38</v>
      </c>
      <c r="E28" s="284"/>
      <c r="F28" s="185" t="s">
        <v>201</v>
      </c>
      <c r="G28" s="285" t="s">
        <v>198</v>
      </c>
      <c r="H28" s="284"/>
    </row>
    <row r="29" spans="1:8">
      <c r="A29" s="185">
        <v>11</v>
      </c>
      <c r="B29" s="285" t="s">
        <v>196</v>
      </c>
      <c r="C29" s="284"/>
      <c r="D29" s="286">
        <v>224.92</v>
      </c>
      <c r="E29" s="284"/>
      <c r="F29" s="185" t="s">
        <v>202</v>
      </c>
      <c r="G29" s="285" t="s">
        <v>198</v>
      </c>
      <c r="H29" s="284"/>
    </row>
    <row r="30" spans="1:8">
      <c r="A30" s="185">
        <v>12</v>
      </c>
      <c r="B30" s="285" t="s">
        <v>196</v>
      </c>
      <c r="C30" s="284"/>
      <c r="D30" s="286">
        <v>254</v>
      </c>
      <c r="E30" s="284"/>
      <c r="F30" s="185" t="s">
        <v>202</v>
      </c>
      <c r="G30" s="285" t="s">
        <v>198</v>
      </c>
      <c r="H30" s="284"/>
    </row>
    <row r="31" spans="1:8">
      <c r="A31" s="185">
        <v>13</v>
      </c>
      <c r="B31" s="285" t="s">
        <v>196</v>
      </c>
      <c r="C31" s="284"/>
      <c r="D31" s="286">
        <v>860.16</v>
      </c>
      <c r="E31" s="284"/>
      <c r="F31" s="185" t="s">
        <v>201</v>
      </c>
      <c r="G31" s="285" t="s">
        <v>198</v>
      </c>
      <c r="H31" s="284"/>
    </row>
    <row r="32" spans="1:8">
      <c r="A32" s="185">
        <v>14</v>
      </c>
      <c r="B32" s="285" t="s">
        <v>196</v>
      </c>
      <c r="C32" s="284"/>
      <c r="D32" s="286">
        <v>860.16</v>
      </c>
      <c r="E32" s="284"/>
      <c r="F32" s="185" t="s">
        <v>201</v>
      </c>
      <c r="G32" s="285" t="s">
        <v>198</v>
      </c>
      <c r="H32" s="284"/>
    </row>
    <row r="33" spans="1:8">
      <c r="A33" s="185">
        <v>15</v>
      </c>
      <c r="B33" s="285" t="s">
        <v>196</v>
      </c>
      <c r="C33" s="284"/>
      <c r="D33" s="286">
        <v>593.4</v>
      </c>
      <c r="E33" s="284"/>
      <c r="F33" s="185" t="s">
        <v>201</v>
      </c>
      <c r="G33" s="285" t="s">
        <v>198</v>
      </c>
      <c r="H33" s="284"/>
    </row>
    <row r="34" spans="1:8">
      <c r="A34" s="185">
        <v>16</v>
      </c>
      <c r="B34" s="285" t="s">
        <v>196</v>
      </c>
      <c r="C34" s="284"/>
      <c r="D34" s="286">
        <v>-1750</v>
      </c>
      <c r="E34" s="284"/>
      <c r="F34" s="185" t="s">
        <v>203</v>
      </c>
      <c r="G34" s="285" t="s">
        <v>204</v>
      </c>
      <c r="H34" s="284"/>
    </row>
    <row r="35" spans="1:8">
      <c r="A35" s="185">
        <v>17</v>
      </c>
      <c r="B35" s="285" t="s">
        <v>200</v>
      </c>
      <c r="C35" s="284"/>
      <c r="D35" s="286">
        <v>5711.53</v>
      </c>
      <c r="E35" s="284"/>
      <c r="F35" s="185" t="s">
        <v>205</v>
      </c>
      <c r="G35" s="285" t="s">
        <v>198</v>
      </c>
      <c r="H35" s="284"/>
    </row>
    <row r="36" spans="1:8">
      <c r="A36" s="185">
        <v>18</v>
      </c>
      <c r="B36" s="285" t="s">
        <v>200</v>
      </c>
      <c r="C36" s="284"/>
      <c r="D36" s="286">
        <v>440.64</v>
      </c>
      <c r="E36" s="284"/>
      <c r="F36" s="185" t="s">
        <v>205</v>
      </c>
      <c r="G36" s="285" t="s">
        <v>198</v>
      </c>
      <c r="H36" s="284"/>
    </row>
    <row r="37" spans="1:8">
      <c r="A37" s="186"/>
      <c r="B37" s="287"/>
      <c r="C37" s="284"/>
      <c r="D37" s="288">
        <v>18162.759999999998</v>
      </c>
      <c r="E37" s="284"/>
      <c r="F37" s="186"/>
      <c r="G37" s="287"/>
      <c r="H37" s="284"/>
    </row>
    <row r="38" spans="1:8">
      <c r="A38" s="281" t="s">
        <v>206</v>
      </c>
      <c r="B38" s="282"/>
      <c r="C38" s="282"/>
      <c r="D38" s="282"/>
      <c r="E38" s="282"/>
      <c r="F38" s="282"/>
      <c r="G38" s="282"/>
      <c r="H38" s="282"/>
    </row>
    <row r="39" spans="1:8">
      <c r="A39" s="184" t="s">
        <v>180</v>
      </c>
      <c r="B39" s="283" t="s">
        <v>181</v>
      </c>
      <c r="C39" s="284"/>
      <c r="D39" s="283" t="s">
        <v>182</v>
      </c>
      <c r="E39" s="284"/>
      <c r="F39" s="184" t="s">
        <v>183</v>
      </c>
      <c r="G39" s="283" t="s">
        <v>184</v>
      </c>
      <c r="H39" s="284"/>
    </row>
    <row r="40" spans="1:8">
      <c r="A40" s="185">
        <v>1</v>
      </c>
      <c r="B40" s="285" t="s">
        <v>207</v>
      </c>
      <c r="C40" s="284"/>
      <c r="D40" s="286">
        <v>338.58</v>
      </c>
      <c r="E40" s="284"/>
      <c r="F40" s="185" t="s">
        <v>199</v>
      </c>
      <c r="G40" s="285" t="s">
        <v>208</v>
      </c>
      <c r="H40" s="284"/>
    </row>
    <row r="41" spans="1:8">
      <c r="A41" s="185">
        <v>2</v>
      </c>
      <c r="B41" s="285" t="s">
        <v>209</v>
      </c>
      <c r="C41" s="284"/>
      <c r="D41" s="286">
        <v>568.55999999999995</v>
      </c>
      <c r="E41" s="284"/>
      <c r="F41" s="185" t="s">
        <v>203</v>
      </c>
      <c r="G41" s="285" t="s">
        <v>210</v>
      </c>
      <c r="H41" s="284"/>
    </row>
    <row r="42" spans="1:8">
      <c r="A42" s="185">
        <v>3</v>
      </c>
      <c r="B42" s="285" t="s">
        <v>211</v>
      </c>
      <c r="C42" s="284"/>
      <c r="D42" s="286">
        <v>309.32</v>
      </c>
      <c r="E42" s="284"/>
      <c r="F42" s="185" t="s">
        <v>199</v>
      </c>
      <c r="G42" s="285" t="s">
        <v>212</v>
      </c>
      <c r="H42" s="284"/>
    </row>
    <row r="43" spans="1:8">
      <c r="A43" s="185">
        <v>4</v>
      </c>
      <c r="B43" s="285" t="s">
        <v>213</v>
      </c>
      <c r="C43" s="284"/>
      <c r="D43" s="286">
        <v>244.77</v>
      </c>
      <c r="E43" s="284"/>
      <c r="F43" s="185" t="s">
        <v>214</v>
      </c>
      <c r="G43" s="285" t="s">
        <v>215</v>
      </c>
      <c r="H43" s="284"/>
    </row>
    <row r="44" spans="1:8">
      <c r="A44" s="185">
        <v>5</v>
      </c>
      <c r="B44" s="285" t="s">
        <v>213</v>
      </c>
      <c r="C44" s="284"/>
      <c r="D44" s="286">
        <v>244.77</v>
      </c>
      <c r="E44" s="284"/>
      <c r="F44" s="185" t="s">
        <v>214</v>
      </c>
      <c r="G44" s="285" t="s">
        <v>216</v>
      </c>
      <c r="H44" s="284"/>
    </row>
    <row r="45" spans="1:8">
      <c r="A45" s="185">
        <v>6</v>
      </c>
      <c r="B45" s="285" t="s">
        <v>217</v>
      </c>
      <c r="C45" s="284"/>
      <c r="D45" s="286">
        <v>619.20000000000005</v>
      </c>
      <c r="E45" s="284"/>
      <c r="F45" s="185" t="s">
        <v>218</v>
      </c>
      <c r="G45" s="285" t="s">
        <v>219</v>
      </c>
      <c r="H45" s="284"/>
    </row>
    <row r="46" spans="1:8">
      <c r="A46" s="185">
        <v>7</v>
      </c>
      <c r="B46" s="285" t="s">
        <v>220</v>
      </c>
      <c r="C46" s="284"/>
      <c r="D46" s="286">
        <v>907.5</v>
      </c>
      <c r="E46" s="284"/>
      <c r="F46" s="185" t="s">
        <v>221</v>
      </c>
      <c r="G46" s="285" t="s">
        <v>222</v>
      </c>
      <c r="H46" s="284"/>
    </row>
    <row r="47" spans="1:8">
      <c r="A47" s="185">
        <v>8</v>
      </c>
      <c r="B47" s="285" t="s">
        <v>211</v>
      </c>
      <c r="C47" s="284"/>
      <c r="D47" s="286">
        <v>154.66</v>
      </c>
      <c r="E47" s="284"/>
      <c r="F47" s="185" t="s">
        <v>203</v>
      </c>
      <c r="G47" s="285" t="s">
        <v>223</v>
      </c>
      <c r="H47" s="284"/>
    </row>
    <row r="48" spans="1:8">
      <c r="A48" s="185">
        <v>9</v>
      </c>
      <c r="B48" s="285" t="s">
        <v>211</v>
      </c>
      <c r="C48" s="284"/>
      <c r="D48" s="286">
        <v>231.99</v>
      </c>
      <c r="E48" s="284"/>
      <c r="F48" s="185" t="s">
        <v>224</v>
      </c>
      <c r="G48" s="285" t="s">
        <v>225</v>
      </c>
      <c r="H48" s="284"/>
    </row>
    <row r="49" spans="1:8">
      <c r="A49" s="185">
        <v>10</v>
      </c>
      <c r="B49" s="285" t="s">
        <v>226</v>
      </c>
      <c r="C49" s="284"/>
      <c r="D49" s="286">
        <v>231.99</v>
      </c>
      <c r="E49" s="284"/>
      <c r="F49" s="185" t="s">
        <v>221</v>
      </c>
      <c r="G49" s="285" t="s">
        <v>227</v>
      </c>
      <c r="H49" s="284"/>
    </row>
    <row r="50" spans="1:8">
      <c r="A50" s="185">
        <v>11</v>
      </c>
      <c r="B50" s="285" t="s">
        <v>226</v>
      </c>
      <c r="C50" s="284"/>
      <c r="D50" s="286">
        <v>231.99</v>
      </c>
      <c r="E50" s="284"/>
      <c r="F50" s="185" t="s">
        <v>228</v>
      </c>
      <c r="G50" s="285" t="s">
        <v>229</v>
      </c>
      <c r="H50" s="284"/>
    </row>
    <row r="51" spans="1:8">
      <c r="A51" s="185">
        <v>12</v>
      </c>
      <c r="B51" s="285" t="s">
        <v>211</v>
      </c>
      <c r="C51" s="284"/>
      <c r="D51" s="286">
        <v>154.66</v>
      </c>
      <c r="E51" s="284"/>
      <c r="F51" s="185" t="s">
        <v>221</v>
      </c>
      <c r="G51" s="285" t="s">
        <v>208</v>
      </c>
      <c r="H51" s="284"/>
    </row>
    <row r="52" spans="1:8">
      <c r="A52" s="185">
        <v>13</v>
      </c>
      <c r="B52" s="285" t="s">
        <v>230</v>
      </c>
      <c r="C52" s="284"/>
      <c r="D52" s="286">
        <v>190.8</v>
      </c>
      <c r="E52" s="284"/>
      <c r="F52" s="185" t="s">
        <v>231</v>
      </c>
      <c r="G52" s="285" t="s">
        <v>232</v>
      </c>
      <c r="H52" s="284"/>
    </row>
    <row r="53" spans="1:8">
      <c r="A53" s="185">
        <v>14</v>
      </c>
      <c r="B53" s="285" t="s">
        <v>211</v>
      </c>
      <c r="C53" s="284"/>
      <c r="D53" s="286">
        <v>309.32</v>
      </c>
      <c r="E53" s="284"/>
      <c r="F53" s="185" t="s">
        <v>233</v>
      </c>
      <c r="G53" s="285" t="s">
        <v>234</v>
      </c>
      <c r="H53" s="284"/>
    </row>
    <row r="54" spans="1:8">
      <c r="A54" s="185">
        <v>15</v>
      </c>
      <c r="B54" s="285" t="s">
        <v>211</v>
      </c>
      <c r="C54" s="284"/>
      <c r="D54" s="286">
        <v>309.32</v>
      </c>
      <c r="E54" s="284"/>
      <c r="F54" s="185" t="s">
        <v>233</v>
      </c>
      <c r="G54" s="285" t="s">
        <v>235</v>
      </c>
      <c r="H54" s="284"/>
    </row>
    <row r="55" spans="1:8">
      <c r="A55" s="185">
        <v>16</v>
      </c>
      <c r="B55" s="285" t="s">
        <v>211</v>
      </c>
      <c r="C55" s="284"/>
      <c r="D55" s="286">
        <v>309.32</v>
      </c>
      <c r="E55" s="284"/>
      <c r="F55" s="185" t="s">
        <v>233</v>
      </c>
      <c r="G55" s="285" t="s">
        <v>236</v>
      </c>
      <c r="H55" s="284"/>
    </row>
    <row r="56" spans="1:8">
      <c r="A56" s="185">
        <v>17</v>
      </c>
      <c r="B56" s="285" t="s">
        <v>211</v>
      </c>
      <c r="C56" s="284"/>
      <c r="D56" s="286">
        <v>309.32</v>
      </c>
      <c r="E56" s="284"/>
      <c r="F56" s="185" t="s">
        <v>233</v>
      </c>
      <c r="G56" s="285" t="s">
        <v>237</v>
      </c>
      <c r="H56" s="284"/>
    </row>
    <row r="57" spans="1:8">
      <c r="A57" s="185">
        <v>18</v>
      </c>
      <c r="B57" s="285" t="s">
        <v>211</v>
      </c>
      <c r="C57" s="284"/>
      <c r="D57" s="286">
        <v>309.32</v>
      </c>
      <c r="E57" s="284"/>
      <c r="F57" s="185" t="s">
        <v>233</v>
      </c>
      <c r="G57" s="285" t="s">
        <v>238</v>
      </c>
      <c r="H57" s="284"/>
    </row>
    <row r="58" spans="1:8">
      <c r="A58" s="185">
        <v>19</v>
      </c>
      <c r="B58" s="285" t="s">
        <v>211</v>
      </c>
      <c r="C58" s="284"/>
      <c r="D58" s="286">
        <v>309.32</v>
      </c>
      <c r="E58" s="284"/>
      <c r="F58" s="185" t="s">
        <v>233</v>
      </c>
      <c r="G58" s="285" t="s">
        <v>239</v>
      </c>
      <c r="H58" s="284"/>
    </row>
    <row r="59" spans="1:8">
      <c r="A59" s="185">
        <v>20</v>
      </c>
      <c r="B59" s="285" t="s">
        <v>211</v>
      </c>
      <c r="C59" s="284"/>
      <c r="D59" s="286">
        <v>309.32</v>
      </c>
      <c r="E59" s="284"/>
      <c r="F59" s="185" t="s">
        <v>233</v>
      </c>
      <c r="G59" s="285" t="s">
        <v>240</v>
      </c>
      <c r="H59" s="284"/>
    </row>
    <row r="60" spans="1:8">
      <c r="A60" s="185">
        <v>21</v>
      </c>
      <c r="B60" s="285" t="s">
        <v>241</v>
      </c>
      <c r="C60" s="284"/>
      <c r="D60" s="286">
        <v>677.1</v>
      </c>
      <c r="E60" s="284"/>
      <c r="F60" s="185" t="s">
        <v>202</v>
      </c>
      <c r="G60" s="285" t="s">
        <v>208</v>
      </c>
      <c r="H60" s="284"/>
    </row>
    <row r="61" spans="1:8">
      <c r="A61" s="185">
        <v>22</v>
      </c>
      <c r="B61" s="285" t="s">
        <v>211</v>
      </c>
      <c r="C61" s="284"/>
      <c r="D61" s="286">
        <v>188.1</v>
      </c>
      <c r="E61" s="284"/>
      <c r="F61" s="185" t="s">
        <v>218</v>
      </c>
      <c r="G61" s="285" t="s">
        <v>242</v>
      </c>
      <c r="H61" s="284"/>
    </row>
    <row r="62" spans="1:8">
      <c r="A62" s="185">
        <v>23</v>
      </c>
      <c r="B62" s="285" t="s">
        <v>243</v>
      </c>
      <c r="C62" s="284"/>
      <c r="D62" s="286">
        <v>237.6</v>
      </c>
      <c r="E62" s="284"/>
      <c r="F62" s="185" t="s">
        <v>218</v>
      </c>
      <c r="G62" s="285" t="s">
        <v>215</v>
      </c>
      <c r="H62" s="284"/>
    </row>
    <row r="63" spans="1:8">
      <c r="A63" s="185">
        <v>24</v>
      </c>
      <c r="B63" s="285" t="s">
        <v>211</v>
      </c>
      <c r="C63" s="284"/>
      <c r="D63" s="286">
        <v>309.32</v>
      </c>
      <c r="E63" s="284"/>
      <c r="F63" s="185" t="s">
        <v>199</v>
      </c>
      <c r="G63" s="285" t="s">
        <v>244</v>
      </c>
      <c r="H63" s="284"/>
    </row>
    <row r="64" spans="1:8">
      <c r="A64" s="185">
        <v>25</v>
      </c>
      <c r="B64" s="285" t="s">
        <v>211</v>
      </c>
      <c r="C64" s="284"/>
      <c r="D64" s="286">
        <v>309.32</v>
      </c>
      <c r="E64" s="284"/>
      <c r="F64" s="185" t="s">
        <v>199</v>
      </c>
      <c r="G64" s="285" t="s">
        <v>245</v>
      </c>
      <c r="H64" s="284"/>
    </row>
    <row r="65" spans="1:8">
      <c r="A65" s="185">
        <v>26</v>
      </c>
      <c r="B65" s="285" t="s">
        <v>211</v>
      </c>
      <c r="C65" s="284"/>
      <c r="D65" s="286">
        <v>309.32</v>
      </c>
      <c r="E65" s="284"/>
      <c r="F65" s="185" t="s">
        <v>199</v>
      </c>
      <c r="G65" s="285" t="s">
        <v>246</v>
      </c>
      <c r="H65" s="284"/>
    </row>
    <row r="66" spans="1:8">
      <c r="A66" s="185">
        <v>27</v>
      </c>
      <c r="B66" s="285" t="s">
        <v>211</v>
      </c>
      <c r="C66" s="284"/>
      <c r="D66" s="286">
        <v>309.32</v>
      </c>
      <c r="E66" s="284"/>
      <c r="F66" s="185" t="s">
        <v>199</v>
      </c>
      <c r="G66" s="285" t="s">
        <v>247</v>
      </c>
      <c r="H66" s="284"/>
    </row>
    <row r="67" spans="1:8">
      <c r="A67" s="185">
        <v>28</v>
      </c>
      <c r="B67" s="285" t="s">
        <v>211</v>
      </c>
      <c r="C67" s="284"/>
      <c r="D67" s="286">
        <v>309.32</v>
      </c>
      <c r="E67" s="284"/>
      <c r="F67" s="185" t="s">
        <v>199</v>
      </c>
      <c r="G67" s="285" t="s">
        <v>248</v>
      </c>
      <c r="H67" s="284"/>
    </row>
    <row r="68" spans="1:8">
      <c r="A68" s="185">
        <v>29</v>
      </c>
      <c r="B68" s="285" t="s">
        <v>207</v>
      </c>
      <c r="C68" s="284"/>
      <c r="D68" s="286">
        <v>237.6</v>
      </c>
      <c r="E68" s="284"/>
      <c r="F68" s="185" t="s">
        <v>228</v>
      </c>
      <c r="G68" s="285" t="s">
        <v>249</v>
      </c>
      <c r="H68" s="284"/>
    </row>
    <row r="69" spans="1:8">
      <c r="A69" s="185">
        <v>30</v>
      </c>
      <c r="B69" s="285" t="s">
        <v>207</v>
      </c>
      <c r="C69" s="284"/>
      <c r="D69" s="286">
        <v>237.6</v>
      </c>
      <c r="E69" s="284"/>
      <c r="F69" s="185" t="s">
        <v>228</v>
      </c>
      <c r="G69" s="285" t="s">
        <v>237</v>
      </c>
      <c r="H69" s="284"/>
    </row>
    <row r="70" spans="1:8">
      <c r="A70" s="185">
        <v>31</v>
      </c>
      <c r="B70" s="285" t="s">
        <v>211</v>
      </c>
      <c r="C70" s="284"/>
      <c r="D70" s="286">
        <v>309.32</v>
      </c>
      <c r="E70" s="284"/>
      <c r="F70" s="185" t="s">
        <v>233</v>
      </c>
      <c r="G70" s="285" t="s">
        <v>250</v>
      </c>
      <c r="H70" s="284"/>
    </row>
    <row r="71" spans="1:8">
      <c r="A71" s="185">
        <v>32</v>
      </c>
      <c r="B71" s="285" t="s">
        <v>211</v>
      </c>
      <c r="C71" s="284"/>
      <c r="D71" s="286">
        <v>309.32</v>
      </c>
      <c r="E71" s="284"/>
      <c r="F71" s="185" t="s">
        <v>233</v>
      </c>
      <c r="G71" s="285" t="s">
        <v>251</v>
      </c>
      <c r="H71" s="284"/>
    </row>
    <row r="72" spans="1:8">
      <c r="A72" s="185">
        <v>33</v>
      </c>
      <c r="B72" s="285" t="s">
        <v>226</v>
      </c>
      <c r="C72" s="284"/>
      <c r="D72" s="286">
        <v>309.32</v>
      </c>
      <c r="E72" s="284"/>
      <c r="F72" s="185" t="s">
        <v>201</v>
      </c>
      <c r="G72" s="285" t="s">
        <v>252</v>
      </c>
      <c r="H72" s="284"/>
    </row>
    <row r="73" spans="1:8">
      <c r="A73" s="185">
        <v>34</v>
      </c>
      <c r="B73" s="285" t="s">
        <v>211</v>
      </c>
      <c r="C73" s="284"/>
      <c r="D73" s="286">
        <v>309.32</v>
      </c>
      <c r="E73" s="284"/>
      <c r="F73" s="185" t="s">
        <v>233</v>
      </c>
      <c r="G73" s="285" t="s">
        <v>253</v>
      </c>
      <c r="H73" s="284"/>
    </row>
    <row r="74" spans="1:8">
      <c r="A74" s="185">
        <v>35</v>
      </c>
      <c r="B74" s="285" t="s">
        <v>211</v>
      </c>
      <c r="C74" s="284"/>
      <c r="D74" s="286">
        <v>309.32</v>
      </c>
      <c r="E74" s="284"/>
      <c r="F74" s="185" t="s">
        <v>233</v>
      </c>
      <c r="G74" s="285" t="s">
        <v>254</v>
      </c>
      <c r="H74" s="284"/>
    </row>
    <row r="75" spans="1:8">
      <c r="A75" s="185">
        <v>36</v>
      </c>
      <c r="B75" s="285" t="s">
        <v>226</v>
      </c>
      <c r="C75" s="284"/>
      <c r="D75" s="286">
        <v>188.1</v>
      </c>
      <c r="E75" s="284"/>
      <c r="F75" s="185" t="s">
        <v>228</v>
      </c>
      <c r="G75" s="285" t="s">
        <v>255</v>
      </c>
      <c r="H75" s="284"/>
    </row>
    <row r="76" spans="1:8">
      <c r="A76" s="185">
        <v>37</v>
      </c>
      <c r="B76" s="285" t="s">
        <v>226</v>
      </c>
      <c r="C76" s="284"/>
      <c r="D76" s="286">
        <v>188.1</v>
      </c>
      <c r="E76" s="284"/>
      <c r="F76" s="185" t="s">
        <v>224</v>
      </c>
      <c r="G76" s="285" t="s">
        <v>256</v>
      </c>
      <c r="H76" s="284"/>
    </row>
    <row r="77" spans="1:8">
      <c r="A77" s="185">
        <v>38</v>
      </c>
      <c r="B77" s="285" t="s">
        <v>226</v>
      </c>
      <c r="C77" s="284"/>
      <c r="D77" s="286">
        <v>188.1</v>
      </c>
      <c r="E77" s="284"/>
      <c r="F77" s="185" t="s">
        <v>224</v>
      </c>
      <c r="G77" s="285" t="s">
        <v>257</v>
      </c>
      <c r="H77" s="284"/>
    </row>
    <row r="78" spans="1:8">
      <c r="A78" s="185">
        <v>39</v>
      </c>
      <c r="B78" s="285" t="s">
        <v>211</v>
      </c>
      <c r="C78" s="284"/>
      <c r="D78" s="286">
        <v>292.83</v>
      </c>
      <c r="E78" s="284"/>
      <c r="F78" s="185" t="s">
        <v>258</v>
      </c>
      <c r="G78" s="285" t="s">
        <v>227</v>
      </c>
      <c r="H78" s="284"/>
    </row>
    <row r="79" spans="1:8">
      <c r="A79" s="185">
        <v>40</v>
      </c>
      <c r="B79" s="285" t="s">
        <v>259</v>
      </c>
      <c r="C79" s="284"/>
      <c r="D79" s="286">
        <v>292.83</v>
      </c>
      <c r="E79" s="284"/>
      <c r="F79" s="185" t="s">
        <v>258</v>
      </c>
      <c r="G79" s="285" t="s">
        <v>260</v>
      </c>
      <c r="H79" s="284"/>
    </row>
    <row r="80" spans="1:8">
      <c r="A80" s="185">
        <v>41</v>
      </c>
      <c r="B80" s="285" t="s">
        <v>259</v>
      </c>
      <c r="C80" s="284"/>
      <c r="D80" s="286">
        <v>292.83</v>
      </c>
      <c r="E80" s="284"/>
      <c r="F80" s="185" t="s">
        <v>201</v>
      </c>
      <c r="G80" s="285" t="s">
        <v>261</v>
      </c>
      <c r="H80" s="284"/>
    </row>
    <row r="81" spans="1:8">
      <c r="A81" s="185">
        <v>42</v>
      </c>
      <c r="B81" s="285" t="s">
        <v>207</v>
      </c>
      <c r="C81" s="284"/>
      <c r="D81" s="286">
        <v>237.6</v>
      </c>
      <c r="E81" s="284"/>
      <c r="F81" s="185" t="s">
        <v>224</v>
      </c>
      <c r="G81" s="285" t="s">
        <v>238</v>
      </c>
      <c r="H81" s="284"/>
    </row>
    <row r="82" spans="1:8">
      <c r="A82" s="185">
        <v>43</v>
      </c>
      <c r="B82" s="285" t="s">
        <v>262</v>
      </c>
      <c r="C82" s="284"/>
      <c r="D82" s="286">
        <v>237.6</v>
      </c>
      <c r="E82" s="284"/>
      <c r="F82" s="185" t="s">
        <v>263</v>
      </c>
      <c r="G82" s="285" t="s">
        <v>264</v>
      </c>
      <c r="H82" s="284"/>
    </row>
    <row r="83" spans="1:8">
      <c r="A83" s="185">
        <v>44</v>
      </c>
      <c r="B83" s="285" t="s">
        <v>226</v>
      </c>
      <c r="C83" s="284"/>
      <c r="D83" s="286">
        <v>188.1</v>
      </c>
      <c r="E83" s="284"/>
      <c r="F83" s="185" t="s">
        <v>233</v>
      </c>
      <c r="G83" s="285" t="s">
        <v>265</v>
      </c>
      <c r="H83" s="284"/>
    </row>
    <row r="84" spans="1:8">
      <c r="A84" s="185">
        <v>45</v>
      </c>
      <c r="B84" s="285" t="s">
        <v>266</v>
      </c>
      <c r="C84" s="284"/>
      <c r="D84" s="286">
        <v>516</v>
      </c>
      <c r="E84" s="284"/>
      <c r="F84" s="185" t="s">
        <v>233</v>
      </c>
      <c r="G84" s="285" t="s">
        <v>267</v>
      </c>
      <c r="H84" s="284"/>
    </row>
    <row r="85" spans="1:8">
      <c r="A85" s="185">
        <v>46</v>
      </c>
      <c r="B85" s="285" t="s">
        <v>259</v>
      </c>
      <c r="C85" s="284"/>
      <c r="D85" s="286">
        <v>272.39999999999998</v>
      </c>
      <c r="E85" s="284"/>
      <c r="F85" s="185" t="s">
        <v>233</v>
      </c>
      <c r="G85" s="285" t="s">
        <v>210</v>
      </c>
      <c r="H85" s="284"/>
    </row>
    <row r="86" spans="1:8">
      <c r="A86" s="185">
        <v>47</v>
      </c>
      <c r="B86" s="285" t="s">
        <v>259</v>
      </c>
      <c r="C86" s="284"/>
      <c r="D86" s="286">
        <v>272.39999999999998</v>
      </c>
      <c r="E86" s="284"/>
      <c r="F86" s="185" t="s">
        <v>233</v>
      </c>
      <c r="G86" s="285" t="s">
        <v>216</v>
      </c>
      <c r="H86" s="284"/>
    </row>
    <row r="87" spans="1:8">
      <c r="A87" s="185">
        <v>48</v>
      </c>
      <c r="B87" s="285" t="s">
        <v>259</v>
      </c>
      <c r="C87" s="284"/>
      <c r="D87" s="286">
        <v>272.39999999999998</v>
      </c>
      <c r="E87" s="284"/>
      <c r="F87" s="185" t="s">
        <v>221</v>
      </c>
      <c r="G87" s="285" t="s">
        <v>251</v>
      </c>
      <c r="H87" s="284"/>
    </row>
    <row r="88" spans="1:8">
      <c r="A88" s="185">
        <v>49</v>
      </c>
      <c r="B88" s="285" t="s">
        <v>268</v>
      </c>
      <c r="C88" s="284"/>
      <c r="D88" s="286">
        <v>317.52</v>
      </c>
      <c r="E88" s="284"/>
      <c r="F88" s="185" t="s">
        <v>269</v>
      </c>
      <c r="G88" s="285" t="s">
        <v>238</v>
      </c>
      <c r="H88" s="284"/>
    </row>
    <row r="89" spans="1:8">
      <c r="A89" s="185">
        <v>50</v>
      </c>
      <c r="B89" s="285" t="s">
        <v>268</v>
      </c>
      <c r="C89" s="284"/>
      <c r="D89" s="286">
        <v>317.52</v>
      </c>
      <c r="E89" s="284"/>
      <c r="F89" s="185" t="s">
        <v>269</v>
      </c>
      <c r="G89" s="285" t="s">
        <v>239</v>
      </c>
      <c r="H89" s="284"/>
    </row>
    <row r="90" spans="1:8">
      <c r="A90" s="185">
        <v>51</v>
      </c>
      <c r="B90" s="285" t="s">
        <v>268</v>
      </c>
      <c r="C90" s="284"/>
      <c r="D90" s="286">
        <v>317.52</v>
      </c>
      <c r="E90" s="284"/>
      <c r="F90" s="185" t="s">
        <v>270</v>
      </c>
      <c r="G90" s="285" t="s">
        <v>271</v>
      </c>
      <c r="H90" s="284"/>
    </row>
    <row r="91" spans="1:8">
      <c r="A91" s="185">
        <v>52</v>
      </c>
      <c r="B91" s="285" t="s">
        <v>220</v>
      </c>
      <c r="C91" s="284"/>
      <c r="D91" s="286">
        <v>907.5</v>
      </c>
      <c r="E91" s="284"/>
      <c r="F91" s="185" t="s">
        <v>221</v>
      </c>
      <c r="G91" s="285" t="s">
        <v>272</v>
      </c>
      <c r="H91" s="284"/>
    </row>
    <row r="92" spans="1:8">
      <c r="A92" s="185">
        <v>53</v>
      </c>
      <c r="B92" s="285" t="s">
        <v>226</v>
      </c>
      <c r="C92" s="284"/>
      <c r="D92" s="286">
        <v>250.8</v>
      </c>
      <c r="E92" s="284"/>
      <c r="F92" s="185" t="s">
        <v>273</v>
      </c>
      <c r="G92" s="285" t="s">
        <v>274</v>
      </c>
      <c r="H92" s="284"/>
    </row>
    <row r="93" spans="1:8">
      <c r="A93" s="185">
        <v>54</v>
      </c>
      <c r="B93" s="285" t="s">
        <v>226</v>
      </c>
      <c r="C93" s="284"/>
      <c r="D93" s="286">
        <v>231.99</v>
      </c>
      <c r="E93" s="284"/>
      <c r="F93" s="185" t="s">
        <v>270</v>
      </c>
      <c r="G93" s="285" t="s">
        <v>229</v>
      </c>
      <c r="H93" s="284"/>
    </row>
    <row r="94" spans="1:8">
      <c r="A94" s="185">
        <v>55</v>
      </c>
      <c r="B94" s="285" t="s">
        <v>226</v>
      </c>
      <c r="C94" s="284"/>
      <c r="D94" s="286">
        <v>309.32</v>
      </c>
      <c r="E94" s="284"/>
      <c r="F94" s="185" t="s">
        <v>203</v>
      </c>
      <c r="G94" s="285" t="s">
        <v>275</v>
      </c>
      <c r="H94" s="284"/>
    </row>
    <row r="95" spans="1:8">
      <c r="A95" s="185">
        <v>56</v>
      </c>
      <c r="B95" s="285" t="s">
        <v>211</v>
      </c>
      <c r="C95" s="284"/>
      <c r="D95" s="286">
        <v>309.32</v>
      </c>
      <c r="E95" s="284"/>
      <c r="F95" s="185" t="s">
        <v>203</v>
      </c>
      <c r="G95" s="285" t="s">
        <v>216</v>
      </c>
      <c r="H95" s="284"/>
    </row>
    <row r="96" spans="1:8">
      <c r="A96" s="185">
        <v>57</v>
      </c>
      <c r="B96" s="285" t="s">
        <v>226</v>
      </c>
      <c r="C96" s="284"/>
      <c r="D96" s="286">
        <v>309.32</v>
      </c>
      <c r="E96" s="284"/>
      <c r="F96" s="185" t="s">
        <v>203</v>
      </c>
      <c r="G96" s="285" t="s">
        <v>215</v>
      </c>
      <c r="H96" s="284"/>
    </row>
    <row r="97" spans="1:8">
      <c r="A97" s="185">
        <v>58</v>
      </c>
      <c r="B97" s="285" t="s">
        <v>226</v>
      </c>
      <c r="C97" s="284"/>
      <c r="D97" s="286">
        <v>309.32</v>
      </c>
      <c r="E97" s="284"/>
      <c r="F97" s="185" t="s">
        <v>276</v>
      </c>
      <c r="G97" s="285" t="s">
        <v>237</v>
      </c>
      <c r="H97" s="284"/>
    </row>
    <row r="98" spans="1:8">
      <c r="A98" s="185">
        <v>59</v>
      </c>
      <c r="B98" s="285" t="s">
        <v>226</v>
      </c>
      <c r="C98" s="284"/>
      <c r="D98" s="286">
        <v>188.1</v>
      </c>
      <c r="E98" s="284"/>
      <c r="F98" s="185" t="s">
        <v>201</v>
      </c>
      <c r="G98" s="285" t="s">
        <v>277</v>
      </c>
      <c r="H98" s="284"/>
    </row>
    <row r="99" spans="1:8">
      <c r="A99" s="185">
        <v>60</v>
      </c>
      <c r="B99" s="285" t="s">
        <v>259</v>
      </c>
      <c r="C99" s="284"/>
      <c r="D99" s="286">
        <v>292.83</v>
      </c>
      <c r="E99" s="284"/>
      <c r="F99" s="185" t="s">
        <v>270</v>
      </c>
      <c r="G99" s="285" t="s">
        <v>278</v>
      </c>
      <c r="H99" s="284"/>
    </row>
    <row r="100" spans="1:8">
      <c r="A100" s="185">
        <v>61</v>
      </c>
      <c r="B100" s="285" t="s">
        <v>259</v>
      </c>
      <c r="C100" s="284"/>
      <c r="D100" s="286">
        <v>292.83</v>
      </c>
      <c r="E100" s="284"/>
      <c r="F100" s="185" t="s">
        <v>270</v>
      </c>
      <c r="G100" s="285" t="s">
        <v>279</v>
      </c>
      <c r="H100" s="284"/>
    </row>
    <row r="101" spans="1:8">
      <c r="A101" s="185">
        <v>62</v>
      </c>
      <c r="B101" s="285" t="s">
        <v>209</v>
      </c>
      <c r="C101" s="284"/>
      <c r="D101" s="286">
        <v>568.55999999999995</v>
      </c>
      <c r="E101" s="284"/>
      <c r="F101" s="185" t="s">
        <v>203</v>
      </c>
      <c r="G101" s="285" t="s">
        <v>280</v>
      </c>
      <c r="H101" s="284"/>
    </row>
    <row r="102" spans="1:8">
      <c r="A102" s="185">
        <v>63</v>
      </c>
      <c r="B102" s="285" t="s">
        <v>209</v>
      </c>
      <c r="C102" s="284"/>
      <c r="D102" s="286">
        <v>568.55999999999995</v>
      </c>
      <c r="E102" s="284"/>
      <c r="F102" s="185" t="s">
        <v>203</v>
      </c>
      <c r="G102" s="285" t="s">
        <v>281</v>
      </c>
      <c r="H102" s="284"/>
    </row>
    <row r="103" spans="1:8">
      <c r="A103" s="185">
        <v>64</v>
      </c>
      <c r="B103" s="285" t="s">
        <v>282</v>
      </c>
      <c r="C103" s="284"/>
      <c r="D103" s="286">
        <v>481.25</v>
      </c>
      <c r="E103" s="284"/>
      <c r="F103" s="185" t="s">
        <v>203</v>
      </c>
      <c r="G103" s="285" t="s">
        <v>283</v>
      </c>
      <c r="H103" s="284"/>
    </row>
    <row r="104" spans="1:8">
      <c r="A104" s="185">
        <v>65</v>
      </c>
      <c r="B104" s="285" t="s">
        <v>226</v>
      </c>
      <c r="C104" s="284"/>
      <c r="D104" s="286">
        <v>188.1</v>
      </c>
      <c r="E104" s="284"/>
      <c r="F104" s="185" t="s">
        <v>270</v>
      </c>
      <c r="G104" s="285" t="s">
        <v>284</v>
      </c>
      <c r="H104" s="284"/>
    </row>
    <row r="105" spans="1:8">
      <c r="A105" s="185">
        <v>66</v>
      </c>
      <c r="B105" s="285" t="s">
        <v>226</v>
      </c>
      <c r="C105" s="284"/>
      <c r="D105" s="286">
        <v>188.1</v>
      </c>
      <c r="E105" s="284"/>
      <c r="F105" s="185" t="s">
        <v>270</v>
      </c>
      <c r="G105" s="285" t="s">
        <v>261</v>
      </c>
      <c r="H105" s="284"/>
    </row>
    <row r="106" spans="1:8">
      <c r="A106" s="185">
        <v>67</v>
      </c>
      <c r="B106" s="285" t="s">
        <v>285</v>
      </c>
      <c r="C106" s="284"/>
      <c r="D106" s="286">
        <v>272.39999999999998</v>
      </c>
      <c r="E106" s="284"/>
      <c r="F106" s="185" t="s">
        <v>270</v>
      </c>
      <c r="G106" s="285" t="s">
        <v>286</v>
      </c>
      <c r="H106" s="284"/>
    </row>
    <row r="107" spans="1:8">
      <c r="A107" s="185">
        <v>68</v>
      </c>
      <c r="B107" s="285" t="s">
        <v>287</v>
      </c>
      <c r="C107" s="284"/>
      <c r="D107" s="286">
        <v>550.5</v>
      </c>
      <c r="E107" s="284"/>
      <c r="F107" s="185" t="s">
        <v>270</v>
      </c>
      <c r="G107" s="285" t="s">
        <v>288</v>
      </c>
      <c r="H107" s="284"/>
    </row>
    <row r="108" spans="1:8">
      <c r="A108" s="185">
        <v>69</v>
      </c>
      <c r="B108" s="285" t="s">
        <v>226</v>
      </c>
      <c r="C108" s="284"/>
      <c r="D108" s="286">
        <v>188.1</v>
      </c>
      <c r="E108" s="284"/>
      <c r="F108" s="185" t="s">
        <v>270</v>
      </c>
      <c r="G108" s="285" t="s">
        <v>278</v>
      </c>
      <c r="H108" s="284"/>
    </row>
    <row r="109" spans="1:8">
      <c r="A109" s="185">
        <v>70</v>
      </c>
      <c r="B109" s="285" t="s">
        <v>259</v>
      </c>
      <c r="C109" s="284"/>
      <c r="D109" s="286">
        <v>136.19999999999999</v>
      </c>
      <c r="E109" s="284"/>
      <c r="F109" s="185" t="s">
        <v>270</v>
      </c>
      <c r="G109" s="285" t="s">
        <v>255</v>
      </c>
      <c r="H109" s="284"/>
    </row>
    <row r="110" spans="1:8">
      <c r="A110" s="185">
        <v>71</v>
      </c>
      <c r="B110" s="285" t="s">
        <v>289</v>
      </c>
      <c r="C110" s="284"/>
      <c r="D110" s="286">
        <v>722.4</v>
      </c>
      <c r="E110" s="284"/>
      <c r="F110" s="185" t="s">
        <v>290</v>
      </c>
      <c r="G110" s="285" t="s">
        <v>291</v>
      </c>
      <c r="H110" s="284"/>
    </row>
    <row r="111" spans="1:8">
      <c r="A111" s="185">
        <v>72</v>
      </c>
      <c r="B111" s="285" t="s">
        <v>289</v>
      </c>
      <c r="C111" s="284"/>
      <c r="D111" s="286">
        <v>722.4</v>
      </c>
      <c r="E111" s="284"/>
      <c r="F111" s="185" t="s">
        <v>290</v>
      </c>
      <c r="G111" s="285" t="s">
        <v>292</v>
      </c>
      <c r="H111" s="284"/>
    </row>
    <row r="112" spans="1:8">
      <c r="A112" s="185">
        <v>73</v>
      </c>
      <c r="B112" s="285" t="s">
        <v>282</v>
      </c>
      <c r="C112" s="284"/>
      <c r="D112" s="286">
        <v>550</v>
      </c>
      <c r="E112" s="284"/>
      <c r="F112" s="185" t="s">
        <v>203</v>
      </c>
      <c r="G112" s="285" t="s">
        <v>251</v>
      </c>
      <c r="H112" s="284"/>
    </row>
    <row r="113" spans="1:8">
      <c r="A113" s="185">
        <v>74</v>
      </c>
      <c r="B113" s="285" t="s">
        <v>282</v>
      </c>
      <c r="C113" s="284"/>
      <c r="D113" s="286">
        <v>550</v>
      </c>
      <c r="E113" s="284"/>
      <c r="F113" s="185" t="s">
        <v>203</v>
      </c>
      <c r="G113" s="285" t="s">
        <v>281</v>
      </c>
      <c r="H113" s="284"/>
    </row>
    <row r="114" spans="1:8">
      <c r="A114" s="185">
        <v>75</v>
      </c>
      <c r="B114" s="285" t="s">
        <v>282</v>
      </c>
      <c r="C114" s="284"/>
      <c r="D114" s="286">
        <v>481.25</v>
      </c>
      <c r="E114" s="284"/>
      <c r="F114" s="185" t="s">
        <v>203</v>
      </c>
      <c r="G114" s="285" t="s">
        <v>242</v>
      </c>
      <c r="H114" s="284"/>
    </row>
    <row r="115" spans="1:8">
      <c r="A115" s="186"/>
      <c r="B115" s="287"/>
      <c r="C115" s="284"/>
      <c r="D115" s="288">
        <v>25226.230000000003</v>
      </c>
      <c r="E115" s="284"/>
      <c r="F115" s="186"/>
      <c r="G115" s="287"/>
      <c r="H115" s="284"/>
    </row>
    <row r="116" spans="1:8">
      <c r="A116" s="281" t="s">
        <v>293</v>
      </c>
      <c r="B116" s="282"/>
      <c r="C116" s="282"/>
      <c r="D116" s="282"/>
      <c r="E116" s="282"/>
      <c r="F116" s="282"/>
      <c r="G116" s="282"/>
      <c r="H116" s="282"/>
    </row>
    <row r="117" spans="1:8">
      <c r="A117" s="184" t="s">
        <v>180</v>
      </c>
      <c r="B117" s="283" t="s">
        <v>181</v>
      </c>
      <c r="C117" s="284"/>
      <c r="D117" s="283" t="s">
        <v>182</v>
      </c>
      <c r="E117" s="284"/>
      <c r="F117" s="184" t="s">
        <v>183</v>
      </c>
      <c r="G117" s="283" t="s">
        <v>184</v>
      </c>
      <c r="H117" s="284"/>
    </row>
    <row r="118" spans="1:8">
      <c r="A118" s="185">
        <v>1</v>
      </c>
      <c r="B118" s="285" t="s">
        <v>294</v>
      </c>
      <c r="C118" s="284"/>
      <c r="D118" s="286">
        <v>105</v>
      </c>
      <c r="E118" s="284"/>
      <c r="F118" s="185" t="s">
        <v>199</v>
      </c>
      <c r="G118" s="285" t="s">
        <v>212</v>
      </c>
      <c r="H118" s="284"/>
    </row>
    <row r="119" spans="1:8">
      <c r="A119" s="185">
        <v>2</v>
      </c>
      <c r="B119" s="285" t="s">
        <v>295</v>
      </c>
      <c r="C119" s="284"/>
      <c r="D119" s="286">
        <v>3580.9</v>
      </c>
      <c r="E119" s="284"/>
      <c r="F119" s="185" t="s">
        <v>296</v>
      </c>
      <c r="G119" s="285" t="s">
        <v>297</v>
      </c>
      <c r="H119" s="284"/>
    </row>
    <row r="120" spans="1:8">
      <c r="A120" s="185">
        <v>3</v>
      </c>
      <c r="B120" s="285" t="s">
        <v>298</v>
      </c>
      <c r="C120" s="284"/>
      <c r="D120" s="286">
        <v>178.94</v>
      </c>
      <c r="E120" s="284"/>
      <c r="F120" s="185" t="s">
        <v>214</v>
      </c>
      <c r="G120" s="285" t="s">
        <v>215</v>
      </c>
      <c r="H120" s="284"/>
    </row>
    <row r="121" spans="1:8">
      <c r="A121" s="185">
        <v>4</v>
      </c>
      <c r="B121" s="285" t="s">
        <v>299</v>
      </c>
      <c r="C121" s="284"/>
      <c r="D121" s="286">
        <v>178.94</v>
      </c>
      <c r="E121" s="284"/>
      <c r="F121" s="185" t="s">
        <v>214</v>
      </c>
      <c r="G121" s="285" t="s">
        <v>216</v>
      </c>
      <c r="H121" s="284"/>
    </row>
    <row r="122" spans="1:8">
      <c r="A122" s="185">
        <v>5</v>
      </c>
      <c r="B122" s="285" t="s">
        <v>300</v>
      </c>
      <c r="C122" s="284"/>
      <c r="D122" s="286">
        <v>850</v>
      </c>
      <c r="E122" s="284"/>
      <c r="F122" s="185" t="s">
        <v>301</v>
      </c>
      <c r="G122" s="285" t="s">
        <v>210</v>
      </c>
      <c r="H122" s="284"/>
    </row>
    <row r="123" spans="1:8">
      <c r="A123" s="185">
        <v>6</v>
      </c>
      <c r="B123" s="285" t="s">
        <v>302</v>
      </c>
      <c r="C123" s="284"/>
      <c r="D123" s="286">
        <v>80</v>
      </c>
      <c r="E123" s="284"/>
      <c r="F123" s="185" t="s">
        <v>203</v>
      </c>
      <c r="G123" s="285" t="s">
        <v>223</v>
      </c>
      <c r="H123" s="284"/>
    </row>
    <row r="124" spans="1:8">
      <c r="A124" s="185">
        <v>7</v>
      </c>
      <c r="B124" s="285" t="s">
        <v>302</v>
      </c>
      <c r="C124" s="284"/>
      <c r="D124" s="286">
        <v>140</v>
      </c>
      <c r="E124" s="284"/>
      <c r="F124" s="185" t="s">
        <v>224</v>
      </c>
      <c r="G124" s="285" t="s">
        <v>225</v>
      </c>
      <c r="H124" s="284"/>
    </row>
    <row r="125" spans="1:8">
      <c r="A125" s="185">
        <v>8</v>
      </c>
      <c r="B125" s="285" t="s">
        <v>302</v>
      </c>
      <c r="C125" s="284"/>
      <c r="D125" s="286">
        <v>140</v>
      </c>
      <c r="E125" s="284"/>
      <c r="F125" s="185" t="s">
        <v>221</v>
      </c>
      <c r="G125" s="285" t="s">
        <v>227</v>
      </c>
      <c r="H125" s="284"/>
    </row>
    <row r="126" spans="1:8">
      <c r="A126" s="185">
        <v>9</v>
      </c>
      <c r="B126" s="285" t="s">
        <v>302</v>
      </c>
      <c r="C126" s="284"/>
      <c r="D126" s="286">
        <v>140</v>
      </c>
      <c r="E126" s="284"/>
      <c r="F126" s="185" t="s">
        <v>228</v>
      </c>
      <c r="G126" s="285" t="s">
        <v>229</v>
      </c>
      <c r="H126" s="284"/>
    </row>
    <row r="127" spans="1:8">
      <c r="A127" s="185">
        <v>10</v>
      </c>
      <c r="B127" s="285" t="s">
        <v>302</v>
      </c>
      <c r="C127" s="284"/>
      <c r="D127" s="286">
        <v>105</v>
      </c>
      <c r="E127" s="284"/>
      <c r="F127" s="185" t="s">
        <v>233</v>
      </c>
      <c r="G127" s="285" t="s">
        <v>234</v>
      </c>
      <c r="H127" s="284"/>
    </row>
    <row r="128" spans="1:8">
      <c r="A128" s="185">
        <v>11</v>
      </c>
      <c r="B128" s="285" t="s">
        <v>302</v>
      </c>
      <c r="C128" s="284"/>
      <c r="D128" s="286">
        <v>105</v>
      </c>
      <c r="E128" s="284"/>
      <c r="F128" s="185" t="s">
        <v>233</v>
      </c>
      <c r="G128" s="285" t="s">
        <v>235</v>
      </c>
      <c r="H128" s="284"/>
    </row>
    <row r="129" spans="1:8">
      <c r="A129" s="185">
        <v>12</v>
      </c>
      <c r="B129" s="285" t="s">
        <v>302</v>
      </c>
      <c r="C129" s="284"/>
      <c r="D129" s="286">
        <v>105</v>
      </c>
      <c r="E129" s="284"/>
      <c r="F129" s="185" t="s">
        <v>233</v>
      </c>
      <c r="G129" s="285" t="s">
        <v>236</v>
      </c>
      <c r="H129" s="284"/>
    </row>
    <row r="130" spans="1:8">
      <c r="A130" s="185">
        <v>13</v>
      </c>
      <c r="B130" s="285" t="s">
        <v>302</v>
      </c>
      <c r="C130" s="284"/>
      <c r="D130" s="286">
        <v>105</v>
      </c>
      <c r="E130" s="284"/>
      <c r="F130" s="185" t="s">
        <v>233</v>
      </c>
      <c r="G130" s="285" t="s">
        <v>238</v>
      </c>
      <c r="H130" s="284"/>
    </row>
    <row r="131" spans="1:8">
      <c r="A131" s="185">
        <v>14</v>
      </c>
      <c r="B131" s="285" t="s">
        <v>302</v>
      </c>
      <c r="C131" s="284"/>
      <c r="D131" s="286">
        <v>105</v>
      </c>
      <c r="E131" s="284"/>
      <c r="F131" s="185" t="s">
        <v>233</v>
      </c>
      <c r="G131" s="285" t="s">
        <v>239</v>
      </c>
      <c r="H131" s="284"/>
    </row>
    <row r="132" spans="1:8">
      <c r="A132" s="185">
        <v>15</v>
      </c>
      <c r="B132" s="285" t="s">
        <v>302</v>
      </c>
      <c r="C132" s="284"/>
      <c r="D132" s="286">
        <v>105</v>
      </c>
      <c r="E132" s="284"/>
      <c r="F132" s="185" t="s">
        <v>233</v>
      </c>
      <c r="G132" s="285" t="s">
        <v>240</v>
      </c>
      <c r="H132" s="284"/>
    </row>
    <row r="133" spans="1:8">
      <c r="A133" s="185">
        <v>16</v>
      </c>
      <c r="B133" s="285" t="s">
        <v>294</v>
      </c>
      <c r="C133" s="284"/>
      <c r="D133" s="286">
        <v>105</v>
      </c>
      <c r="E133" s="284"/>
      <c r="F133" s="185" t="s">
        <v>199</v>
      </c>
      <c r="G133" s="285" t="s">
        <v>245</v>
      </c>
      <c r="H133" s="284"/>
    </row>
    <row r="134" spans="1:8">
      <c r="A134" s="185">
        <v>17</v>
      </c>
      <c r="B134" s="285" t="s">
        <v>294</v>
      </c>
      <c r="C134" s="284"/>
      <c r="D134" s="286">
        <v>105</v>
      </c>
      <c r="E134" s="284"/>
      <c r="F134" s="185" t="s">
        <v>199</v>
      </c>
      <c r="G134" s="285" t="s">
        <v>246</v>
      </c>
      <c r="H134" s="284"/>
    </row>
    <row r="135" spans="1:8">
      <c r="A135" s="185">
        <v>18</v>
      </c>
      <c r="B135" s="285" t="s">
        <v>294</v>
      </c>
      <c r="C135" s="284"/>
      <c r="D135" s="286">
        <v>105</v>
      </c>
      <c r="E135" s="284"/>
      <c r="F135" s="185" t="s">
        <v>199</v>
      </c>
      <c r="G135" s="285" t="s">
        <v>247</v>
      </c>
      <c r="H135" s="284"/>
    </row>
    <row r="136" spans="1:8">
      <c r="A136" s="185">
        <v>19</v>
      </c>
      <c r="B136" s="285" t="s">
        <v>294</v>
      </c>
      <c r="C136" s="284"/>
      <c r="D136" s="286">
        <v>105</v>
      </c>
      <c r="E136" s="284"/>
      <c r="F136" s="185" t="s">
        <v>199</v>
      </c>
      <c r="G136" s="285" t="s">
        <v>248</v>
      </c>
      <c r="H136" s="284"/>
    </row>
    <row r="137" spans="1:8">
      <c r="A137" s="185">
        <v>20</v>
      </c>
      <c r="B137" s="285" t="s">
        <v>302</v>
      </c>
      <c r="C137" s="284"/>
      <c r="D137" s="286">
        <v>105</v>
      </c>
      <c r="E137" s="284"/>
      <c r="F137" s="185" t="s">
        <v>233</v>
      </c>
      <c r="G137" s="285" t="s">
        <v>250</v>
      </c>
      <c r="H137" s="284"/>
    </row>
    <row r="138" spans="1:8">
      <c r="A138" s="185">
        <v>21</v>
      </c>
      <c r="B138" s="285" t="s">
        <v>302</v>
      </c>
      <c r="C138" s="284"/>
      <c r="D138" s="286">
        <v>105</v>
      </c>
      <c r="E138" s="284"/>
      <c r="F138" s="185" t="s">
        <v>233</v>
      </c>
      <c r="G138" s="285" t="s">
        <v>251</v>
      </c>
      <c r="H138" s="284"/>
    </row>
    <row r="139" spans="1:8">
      <c r="A139" s="185">
        <v>22</v>
      </c>
      <c r="B139" s="285" t="s">
        <v>302</v>
      </c>
      <c r="C139" s="284"/>
      <c r="D139" s="286">
        <v>105</v>
      </c>
      <c r="E139" s="284"/>
      <c r="F139" s="185" t="s">
        <v>201</v>
      </c>
      <c r="G139" s="285" t="s">
        <v>252</v>
      </c>
      <c r="H139" s="284"/>
    </row>
    <row r="140" spans="1:8">
      <c r="A140" s="185">
        <v>23</v>
      </c>
      <c r="B140" s="285" t="s">
        <v>302</v>
      </c>
      <c r="C140" s="284"/>
      <c r="D140" s="286">
        <v>105</v>
      </c>
      <c r="E140" s="284"/>
      <c r="F140" s="185" t="s">
        <v>233</v>
      </c>
      <c r="G140" s="285" t="s">
        <v>253</v>
      </c>
      <c r="H140" s="284"/>
    </row>
    <row r="141" spans="1:8">
      <c r="A141" s="185">
        <v>24</v>
      </c>
      <c r="B141" s="285" t="s">
        <v>302</v>
      </c>
      <c r="C141" s="284"/>
      <c r="D141" s="286">
        <v>105</v>
      </c>
      <c r="E141" s="284"/>
      <c r="F141" s="185" t="s">
        <v>233</v>
      </c>
      <c r="G141" s="285" t="s">
        <v>254</v>
      </c>
      <c r="H141" s="284"/>
    </row>
    <row r="142" spans="1:8">
      <c r="A142" s="185">
        <v>25</v>
      </c>
      <c r="B142" s="285" t="s">
        <v>302</v>
      </c>
      <c r="C142" s="284"/>
      <c r="D142" s="286">
        <v>206</v>
      </c>
      <c r="E142" s="284"/>
      <c r="F142" s="185" t="s">
        <v>258</v>
      </c>
      <c r="G142" s="285" t="s">
        <v>227</v>
      </c>
      <c r="H142" s="284"/>
    </row>
    <row r="143" spans="1:8">
      <c r="A143" s="185">
        <v>26</v>
      </c>
      <c r="B143" s="285" t="s">
        <v>303</v>
      </c>
      <c r="C143" s="284"/>
      <c r="D143" s="286">
        <v>206</v>
      </c>
      <c r="E143" s="284"/>
      <c r="F143" s="185" t="s">
        <v>258</v>
      </c>
      <c r="G143" s="285" t="s">
        <v>260</v>
      </c>
      <c r="H143" s="284"/>
    </row>
    <row r="144" spans="1:8">
      <c r="A144" s="185">
        <v>27</v>
      </c>
      <c r="B144" s="285" t="s">
        <v>304</v>
      </c>
      <c r="C144" s="284"/>
      <c r="D144" s="286">
        <v>206</v>
      </c>
      <c r="E144" s="284"/>
      <c r="F144" s="185" t="s">
        <v>201</v>
      </c>
      <c r="G144" s="285" t="s">
        <v>261</v>
      </c>
      <c r="H144" s="284"/>
    </row>
    <row r="145" spans="1:8">
      <c r="A145" s="185">
        <v>28</v>
      </c>
      <c r="B145" s="285" t="s">
        <v>305</v>
      </c>
      <c r="C145" s="284"/>
      <c r="D145" s="286">
        <v>168.82</v>
      </c>
      <c r="E145" s="284"/>
      <c r="F145" s="185" t="s">
        <v>269</v>
      </c>
      <c r="G145" s="285" t="s">
        <v>238</v>
      </c>
      <c r="H145" s="284"/>
    </row>
    <row r="146" spans="1:8">
      <c r="A146" s="185">
        <v>29</v>
      </c>
      <c r="B146" s="285" t="s">
        <v>305</v>
      </c>
      <c r="C146" s="284"/>
      <c r="D146" s="286">
        <v>168.82</v>
      </c>
      <c r="E146" s="284"/>
      <c r="F146" s="185" t="s">
        <v>269</v>
      </c>
      <c r="G146" s="285" t="s">
        <v>239</v>
      </c>
      <c r="H146" s="284"/>
    </row>
    <row r="147" spans="1:8">
      <c r="A147" s="185">
        <v>30</v>
      </c>
      <c r="B147" s="285" t="s">
        <v>305</v>
      </c>
      <c r="C147" s="284"/>
      <c r="D147" s="286">
        <v>168.82</v>
      </c>
      <c r="E147" s="284"/>
      <c r="F147" s="185" t="s">
        <v>270</v>
      </c>
      <c r="G147" s="285" t="s">
        <v>271</v>
      </c>
      <c r="H147" s="284"/>
    </row>
    <row r="148" spans="1:8">
      <c r="A148" s="185">
        <v>31</v>
      </c>
      <c r="B148" s="285" t="s">
        <v>306</v>
      </c>
      <c r="C148" s="284"/>
      <c r="D148" s="286">
        <v>742.44</v>
      </c>
      <c r="E148" s="284"/>
      <c r="F148" s="185" t="s">
        <v>186</v>
      </c>
      <c r="G148" s="285" t="s">
        <v>210</v>
      </c>
      <c r="H148" s="284"/>
    </row>
    <row r="149" spans="1:8">
      <c r="A149" s="185">
        <v>32</v>
      </c>
      <c r="B149" s="285" t="s">
        <v>307</v>
      </c>
      <c r="C149" s="284"/>
      <c r="D149" s="286">
        <v>70</v>
      </c>
      <c r="E149" s="284"/>
      <c r="F149" s="185" t="s">
        <v>270</v>
      </c>
      <c r="G149" s="285" t="s">
        <v>229</v>
      </c>
      <c r="H149" s="284"/>
    </row>
    <row r="150" spans="1:8">
      <c r="A150" s="185">
        <v>33</v>
      </c>
      <c r="B150" s="285" t="s">
        <v>302</v>
      </c>
      <c r="C150" s="284"/>
      <c r="D150" s="286">
        <v>105</v>
      </c>
      <c r="E150" s="284"/>
      <c r="F150" s="185" t="s">
        <v>203</v>
      </c>
      <c r="G150" s="285" t="s">
        <v>275</v>
      </c>
      <c r="H150" s="284"/>
    </row>
    <row r="151" spans="1:8">
      <c r="A151" s="185">
        <v>34</v>
      </c>
      <c r="B151" s="285" t="s">
        <v>302</v>
      </c>
      <c r="C151" s="284"/>
      <c r="D151" s="286">
        <v>105</v>
      </c>
      <c r="E151" s="284"/>
      <c r="F151" s="185" t="s">
        <v>203</v>
      </c>
      <c r="G151" s="285" t="s">
        <v>216</v>
      </c>
      <c r="H151" s="284"/>
    </row>
    <row r="152" spans="1:8">
      <c r="A152" s="185">
        <v>35</v>
      </c>
      <c r="B152" s="285" t="s">
        <v>302</v>
      </c>
      <c r="C152" s="284"/>
      <c r="D152" s="286">
        <v>105</v>
      </c>
      <c r="E152" s="284"/>
      <c r="F152" s="185" t="s">
        <v>203</v>
      </c>
      <c r="G152" s="285" t="s">
        <v>215</v>
      </c>
      <c r="H152" s="284"/>
    </row>
    <row r="153" spans="1:8">
      <c r="A153" s="185">
        <v>36</v>
      </c>
      <c r="B153" s="285" t="s">
        <v>303</v>
      </c>
      <c r="C153" s="284"/>
      <c r="D153" s="286">
        <v>236</v>
      </c>
      <c r="E153" s="284"/>
      <c r="F153" s="185" t="s">
        <v>270</v>
      </c>
      <c r="G153" s="285" t="s">
        <v>278</v>
      </c>
      <c r="H153" s="284"/>
    </row>
    <row r="154" spans="1:8">
      <c r="A154" s="185">
        <v>37</v>
      </c>
      <c r="B154" s="285" t="s">
        <v>303</v>
      </c>
      <c r="C154" s="284"/>
      <c r="D154" s="286">
        <v>236</v>
      </c>
      <c r="E154" s="284"/>
      <c r="F154" s="185" t="s">
        <v>270</v>
      </c>
      <c r="G154" s="285" t="s">
        <v>279</v>
      </c>
      <c r="H154" s="284"/>
    </row>
    <row r="155" spans="1:8">
      <c r="A155" s="185">
        <v>38</v>
      </c>
      <c r="B155" s="285" t="s">
        <v>308</v>
      </c>
      <c r="C155" s="284"/>
      <c r="D155" s="286">
        <v>968.21</v>
      </c>
      <c r="E155" s="284"/>
      <c r="F155" s="185" t="s">
        <v>203</v>
      </c>
      <c r="G155" s="285" t="s">
        <v>283</v>
      </c>
      <c r="H155" s="284"/>
    </row>
    <row r="156" spans="1:8">
      <c r="A156" s="185">
        <v>39</v>
      </c>
      <c r="B156" s="285" t="s">
        <v>309</v>
      </c>
      <c r="C156" s="284"/>
      <c r="D156" s="286">
        <v>300</v>
      </c>
      <c r="E156" s="284"/>
      <c r="F156" s="185" t="s">
        <v>290</v>
      </c>
      <c r="G156" s="285" t="s">
        <v>291</v>
      </c>
      <c r="H156" s="284"/>
    </row>
    <row r="157" spans="1:8">
      <c r="A157" s="185">
        <v>40</v>
      </c>
      <c r="B157" s="285" t="s">
        <v>309</v>
      </c>
      <c r="C157" s="284"/>
      <c r="D157" s="286">
        <v>300</v>
      </c>
      <c r="E157" s="284"/>
      <c r="F157" s="185" t="s">
        <v>290</v>
      </c>
      <c r="G157" s="285" t="s">
        <v>292</v>
      </c>
      <c r="H157" s="284"/>
    </row>
    <row r="158" spans="1:8">
      <c r="A158" s="185">
        <v>41</v>
      </c>
      <c r="B158" s="285" t="s">
        <v>308</v>
      </c>
      <c r="C158" s="284"/>
      <c r="D158" s="286">
        <v>1079.32</v>
      </c>
      <c r="E158" s="284"/>
      <c r="F158" s="185" t="s">
        <v>203</v>
      </c>
      <c r="G158" s="285" t="s">
        <v>251</v>
      </c>
      <c r="H158" s="284"/>
    </row>
    <row r="159" spans="1:8">
      <c r="A159" s="185">
        <v>42</v>
      </c>
      <c r="B159" s="285" t="s">
        <v>308</v>
      </c>
      <c r="C159" s="284"/>
      <c r="D159" s="286">
        <v>968.21</v>
      </c>
      <c r="E159" s="284"/>
      <c r="F159" s="185" t="s">
        <v>203</v>
      </c>
      <c r="G159" s="285" t="s">
        <v>242</v>
      </c>
      <c r="H159" s="284"/>
    </row>
    <row r="160" spans="1:8">
      <c r="A160" s="185">
        <v>43</v>
      </c>
      <c r="B160" s="285" t="s">
        <v>310</v>
      </c>
      <c r="C160" s="284"/>
      <c r="D160" s="286">
        <v>1114.44</v>
      </c>
      <c r="E160" s="284"/>
      <c r="F160" s="185" t="s">
        <v>258</v>
      </c>
      <c r="G160" s="285" t="s">
        <v>281</v>
      </c>
      <c r="H160" s="284"/>
    </row>
    <row r="161" spans="1:8">
      <c r="A161" s="185">
        <v>44</v>
      </c>
      <c r="B161" s="285" t="s">
        <v>300</v>
      </c>
      <c r="C161" s="284"/>
      <c r="D161" s="286">
        <v>1045</v>
      </c>
      <c r="E161" s="284"/>
      <c r="F161" s="185" t="s">
        <v>258</v>
      </c>
      <c r="G161" s="285" t="s">
        <v>280</v>
      </c>
      <c r="H161" s="284"/>
    </row>
    <row r="162" spans="1:8">
      <c r="A162" s="185">
        <v>45</v>
      </c>
      <c r="B162" s="289" t="s">
        <v>306</v>
      </c>
      <c r="C162" s="284"/>
      <c r="D162" s="286">
        <v>501.2</v>
      </c>
      <c r="E162" s="284"/>
      <c r="F162" s="185" t="s">
        <v>258</v>
      </c>
      <c r="G162" s="285" t="s">
        <v>281</v>
      </c>
      <c r="H162" s="284"/>
    </row>
    <row r="163" spans="1:8">
      <c r="A163" s="185">
        <v>46</v>
      </c>
      <c r="B163" s="285" t="s">
        <v>311</v>
      </c>
      <c r="C163" s="284"/>
      <c r="D163" s="290">
        <v>2020.07</v>
      </c>
      <c r="E163" s="291"/>
      <c r="F163" s="187" t="s">
        <v>312</v>
      </c>
      <c r="G163" s="292" t="s">
        <v>208</v>
      </c>
      <c r="H163" s="291"/>
    </row>
    <row r="164" spans="1:8">
      <c r="A164" s="185">
        <v>47</v>
      </c>
      <c r="B164" s="285" t="s">
        <v>311</v>
      </c>
      <c r="C164" s="284"/>
      <c r="D164" s="286">
        <v>7180.56</v>
      </c>
      <c r="E164" s="284"/>
      <c r="F164" s="185" t="s">
        <v>312</v>
      </c>
      <c r="G164" s="285" t="s">
        <v>313</v>
      </c>
      <c r="H164" s="284"/>
    </row>
    <row r="165" spans="1:8">
      <c r="A165" s="185">
        <v>48</v>
      </c>
      <c r="B165" s="285" t="s">
        <v>311</v>
      </c>
      <c r="C165" s="284"/>
      <c r="D165" s="286">
        <v>749.44</v>
      </c>
      <c r="E165" s="284"/>
      <c r="F165" s="185" t="s">
        <v>186</v>
      </c>
      <c r="G165" s="285" t="s">
        <v>280</v>
      </c>
      <c r="H165" s="284"/>
    </row>
    <row r="166" spans="1:8">
      <c r="A166" s="186"/>
      <c r="B166" s="287"/>
      <c r="C166" s="284"/>
      <c r="D166" s="288">
        <f>SUM(D118:D165)</f>
        <v>25919.13</v>
      </c>
      <c r="E166" s="284"/>
      <c r="F166" s="186"/>
      <c r="G166" s="287"/>
      <c r="H166" s="284"/>
    </row>
    <row r="167" spans="1:8">
      <c r="A167" s="188"/>
      <c r="B167" s="293" t="s">
        <v>314</v>
      </c>
      <c r="C167" s="293"/>
      <c r="D167" s="293"/>
      <c r="E167" s="293"/>
      <c r="F167" s="293"/>
      <c r="G167" s="293"/>
      <c r="H167" s="189"/>
    </row>
    <row r="168" spans="1:8">
      <c r="A168" s="281" t="s">
        <v>315</v>
      </c>
      <c r="B168" s="282"/>
      <c r="C168" s="282"/>
      <c r="D168" s="282"/>
      <c r="E168" s="282"/>
      <c r="F168" s="282"/>
      <c r="G168" s="282"/>
      <c r="H168" s="282"/>
    </row>
    <row r="169" spans="1:8">
      <c r="A169" s="184" t="s">
        <v>180</v>
      </c>
      <c r="B169" s="283" t="s">
        <v>181</v>
      </c>
      <c r="C169" s="284"/>
      <c r="D169" s="283" t="s">
        <v>182</v>
      </c>
      <c r="E169" s="284"/>
      <c r="F169" s="184" t="s">
        <v>183</v>
      </c>
      <c r="G169" s="283" t="s">
        <v>184</v>
      </c>
      <c r="H169" s="284"/>
    </row>
    <row r="170" spans="1:8">
      <c r="A170" s="185">
        <v>1</v>
      </c>
      <c r="B170" s="285" t="s">
        <v>316</v>
      </c>
      <c r="C170" s="284"/>
      <c r="D170" s="286">
        <v>120.45</v>
      </c>
      <c r="E170" s="284"/>
      <c r="F170" s="185" t="s">
        <v>199</v>
      </c>
      <c r="G170" s="285" t="s">
        <v>317</v>
      </c>
      <c r="H170" s="284"/>
    </row>
    <row r="171" spans="1:8">
      <c r="A171" s="185">
        <v>2</v>
      </c>
      <c r="B171" s="285" t="s">
        <v>318</v>
      </c>
      <c r="C171" s="284"/>
      <c r="D171" s="286">
        <v>107</v>
      </c>
      <c r="E171" s="284"/>
      <c r="F171" s="185" t="s">
        <v>290</v>
      </c>
      <c r="G171" s="285" t="s">
        <v>319</v>
      </c>
      <c r="H171" s="284"/>
    </row>
    <row r="172" spans="1:8">
      <c r="A172" s="185">
        <v>3</v>
      </c>
      <c r="B172" s="285" t="s">
        <v>320</v>
      </c>
      <c r="C172" s="284"/>
      <c r="D172" s="286">
        <v>45.86</v>
      </c>
      <c r="E172" s="284"/>
      <c r="F172" s="185" t="s">
        <v>203</v>
      </c>
      <c r="G172" s="285" t="s">
        <v>210</v>
      </c>
      <c r="H172" s="284"/>
    </row>
    <row r="173" spans="1:8">
      <c r="A173" s="185">
        <v>4</v>
      </c>
      <c r="B173" s="285" t="s">
        <v>321</v>
      </c>
      <c r="C173" s="284"/>
      <c r="D173" s="286">
        <v>1320</v>
      </c>
      <c r="E173" s="284"/>
      <c r="F173" s="185" t="s">
        <v>296</v>
      </c>
      <c r="G173" s="285" t="s">
        <v>208</v>
      </c>
      <c r="H173" s="284"/>
    </row>
    <row r="174" spans="1:8">
      <c r="A174" s="185">
        <v>5</v>
      </c>
      <c r="B174" s="285" t="s">
        <v>322</v>
      </c>
      <c r="C174" s="284"/>
      <c r="D174" s="286">
        <v>367</v>
      </c>
      <c r="E174" s="284"/>
      <c r="F174" s="185" t="s">
        <v>218</v>
      </c>
      <c r="G174" s="285" t="s">
        <v>323</v>
      </c>
      <c r="H174" s="284"/>
    </row>
    <row r="175" spans="1:8">
      <c r="A175" s="185">
        <v>6</v>
      </c>
      <c r="B175" s="285" t="s">
        <v>324</v>
      </c>
      <c r="C175" s="284"/>
      <c r="D175" s="286">
        <v>36</v>
      </c>
      <c r="E175" s="284"/>
      <c r="F175" s="185" t="s">
        <v>218</v>
      </c>
      <c r="G175" s="285" t="s">
        <v>219</v>
      </c>
      <c r="H175" s="284"/>
    </row>
    <row r="176" spans="1:8">
      <c r="A176" s="185">
        <v>7</v>
      </c>
      <c r="B176" s="285" t="s">
        <v>325</v>
      </c>
      <c r="C176" s="284"/>
      <c r="D176" s="286">
        <v>175</v>
      </c>
      <c r="E176" s="284"/>
      <c r="F176" s="185" t="s">
        <v>231</v>
      </c>
      <c r="G176" s="285" t="s">
        <v>232</v>
      </c>
      <c r="H176" s="284"/>
    </row>
    <row r="177" spans="1:8">
      <c r="A177" s="185">
        <v>8</v>
      </c>
      <c r="B177" s="285" t="s">
        <v>326</v>
      </c>
      <c r="C177" s="284"/>
      <c r="D177" s="286">
        <v>400</v>
      </c>
      <c r="E177" s="284"/>
      <c r="F177" s="185" t="s">
        <v>228</v>
      </c>
      <c r="G177" s="285" t="s">
        <v>327</v>
      </c>
      <c r="H177" s="284"/>
    </row>
    <row r="178" spans="1:8">
      <c r="A178" s="185">
        <v>9</v>
      </c>
      <c r="B178" s="285" t="s">
        <v>328</v>
      </c>
      <c r="C178" s="284"/>
      <c r="D178" s="286">
        <v>51</v>
      </c>
      <c r="E178" s="284"/>
      <c r="F178" s="185" t="s">
        <v>203</v>
      </c>
      <c r="G178" s="285" t="s">
        <v>250</v>
      </c>
      <c r="H178" s="284"/>
    </row>
    <row r="179" spans="1:8">
      <c r="A179" s="185">
        <v>10</v>
      </c>
      <c r="B179" s="285" t="s">
        <v>329</v>
      </c>
      <c r="C179" s="284"/>
      <c r="D179" s="286">
        <v>36</v>
      </c>
      <c r="E179" s="284"/>
      <c r="F179" s="185" t="s">
        <v>233</v>
      </c>
      <c r="G179" s="285" t="s">
        <v>267</v>
      </c>
      <c r="H179" s="284"/>
    </row>
    <row r="180" spans="1:8">
      <c r="A180" s="185">
        <v>11</v>
      </c>
      <c r="B180" s="285" t="s">
        <v>330</v>
      </c>
      <c r="C180" s="284"/>
      <c r="D180" s="286">
        <v>1108.7</v>
      </c>
      <c r="E180" s="284"/>
      <c r="F180" s="185" t="s">
        <v>296</v>
      </c>
      <c r="G180" s="285" t="s">
        <v>297</v>
      </c>
      <c r="H180" s="284"/>
    </row>
    <row r="181" spans="1:8">
      <c r="A181" s="185">
        <v>12</v>
      </c>
      <c r="B181" s="285" t="s">
        <v>331</v>
      </c>
      <c r="C181" s="284"/>
      <c r="D181" s="286">
        <v>312.8</v>
      </c>
      <c r="E181" s="284"/>
      <c r="F181" s="185" t="s">
        <v>186</v>
      </c>
      <c r="G181" s="285" t="s">
        <v>280</v>
      </c>
      <c r="H181" s="284"/>
    </row>
    <row r="182" spans="1:8">
      <c r="A182" s="185">
        <v>13</v>
      </c>
      <c r="B182" s="285" t="s">
        <v>322</v>
      </c>
      <c r="C182" s="284"/>
      <c r="D182" s="286">
        <v>243.23</v>
      </c>
      <c r="E182" s="284"/>
      <c r="F182" s="185" t="s">
        <v>290</v>
      </c>
      <c r="G182" s="285" t="s">
        <v>281</v>
      </c>
      <c r="H182" s="284"/>
    </row>
    <row r="183" spans="1:8">
      <c r="A183" s="185">
        <v>14</v>
      </c>
      <c r="B183" s="285" t="s">
        <v>332</v>
      </c>
      <c r="C183" s="284"/>
      <c r="D183" s="286">
        <v>1122.77</v>
      </c>
      <c r="E183" s="284"/>
      <c r="F183" s="185" t="s">
        <v>258</v>
      </c>
      <c r="G183" s="285" t="s">
        <v>333</v>
      </c>
      <c r="H183" s="284"/>
    </row>
    <row r="184" spans="1:8">
      <c r="A184" s="185"/>
      <c r="B184" s="289" t="s">
        <v>334</v>
      </c>
      <c r="C184" s="284"/>
      <c r="D184" s="286">
        <v>1.87</v>
      </c>
      <c r="E184" s="284"/>
      <c r="F184" s="185" t="s">
        <v>258</v>
      </c>
      <c r="G184" s="285" t="s">
        <v>333</v>
      </c>
      <c r="H184" s="284"/>
    </row>
    <row r="185" spans="1:8">
      <c r="A185" s="185">
        <v>15</v>
      </c>
      <c r="B185" s="285" t="s">
        <v>320</v>
      </c>
      <c r="C185" s="284"/>
      <c r="D185" s="286">
        <v>52.71</v>
      </c>
      <c r="E185" s="284"/>
      <c r="F185" s="185" t="s">
        <v>203</v>
      </c>
      <c r="G185" s="285" t="s">
        <v>280</v>
      </c>
      <c r="H185" s="284"/>
    </row>
    <row r="186" spans="1:8">
      <c r="A186" s="185">
        <v>16</v>
      </c>
      <c r="B186" s="285" t="s">
        <v>335</v>
      </c>
      <c r="C186" s="284"/>
      <c r="D186" s="286">
        <v>232.3</v>
      </c>
      <c r="E186" s="284"/>
      <c r="F186" s="185" t="s">
        <v>203</v>
      </c>
      <c r="G186" s="285" t="s">
        <v>251</v>
      </c>
      <c r="H186" s="284"/>
    </row>
    <row r="187" spans="1:8">
      <c r="A187" s="185">
        <v>18</v>
      </c>
      <c r="B187" s="285" t="s">
        <v>336</v>
      </c>
      <c r="C187" s="284"/>
      <c r="D187" s="286">
        <v>250</v>
      </c>
      <c r="E187" s="284"/>
      <c r="F187" s="185" t="s">
        <v>203</v>
      </c>
      <c r="G187" s="285" t="s">
        <v>281</v>
      </c>
      <c r="H187" s="284"/>
    </row>
    <row r="188" spans="1:8">
      <c r="A188" s="185">
        <v>19</v>
      </c>
      <c r="B188" s="285" t="s">
        <v>322</v>
      </c>
      <c r="C188" s="284"/>
      <c r="D188" s="286">
        <v>232.3</v>
      </c>
      <c r="E188" s="284"/>
      <c r="F188" s="185" t="s">
        <v>203</v>
      </c>
      <c r="G188" s="285" t="s">
        <v>242</v>
      </c>
      <c r="H188" s="284"/>
    </row>
    <row r="189" spans="1:8">
      <c r="A189" s="185">
        <v>20</v>
      </c>
      <c r="B189" s="285" t="s">
        <v>336</v>
      </c>
      <c r="C189" s="284"/>
      <c r="D189" s="286">
        <v>346.27</v>
      </c>
      <c r="E189" s="284"/>
      <c r="F189" s="185" t="s">
        <v>258</v>
      </c>
      <c r="G189" s="285" t="s">
        <v>281</v>
      </c>
      <c r="H189" s="284"/>
    </row>
    <row r="190" spans="1:8">
      <c r="A190" s="185">
        <v>21</v>
      </c>
      <c r="B190" s="285" t="s">
        <v>337</v>
      </c>
      <c r="C190" s="284"/>
      <c r="D190" s="286">
        <v>403</v>
      </c>
      <c r="E190" s="284"/>
      <c r="F190" s="185" t="s">
        <v>258</v>
      </c>
      <c r="G190" s="285" t="s">
        <v>280</v>
      </c>
      <c r="H190" s="284"/>
    </row>
    <row r="191" spans="1:8">
      <c r="A191" s="185">
        <v>22</v>
      </c>
      <c r="B191" s="285" t="s">
        <v>338</v>
      </c>
      <c r="C191" s="284"/>
      <c r="D191" s="286">
        <v>542.20000000000005</v>
      </c>
      <c r="E191" s="284"/>
      <c r="F191" s="185" t="s">
        <v>258</v>
      </c>
      <c r="G191" s="285" t="s">
        <v>280</v>
      </c>
      <c r="H191" s="284"/>
    </row>
    <row r="192" spans="1:8">
      <c r="A192" s="185">
        <v>23</v>
      </c>
      <c r="B192" s="285" t="s">
        <v>338</v>
      </c>
      <c r="C192" s="284"/>
      <c r="D192" s="286">
        <v>25.75</v>
      </c>
      <c r="E192" s="284"/>
      <c r="F192" s="185" t="s">
        <v>258</v>
      </c>
      <c r="G192" s="285" t="s">
        <v>281</v>
      </c>
      <c r="H192" s="284"/>
    </row>
    <row r="193" spans="1:8">
      <c r="A193" s="186"/>
      <c r="B193" s="287"/>
      <c r="C193" s="284"/>
      <c r="D193" s="288">
        <v>7532.21</v>
      </c>
      <c r="E193" s="284"/>
      <c r="F193" s="186"/>
      <c r="G193" s="287"/>
      <c r="H193" s="284"/>
    </row>
    <row r="194" spans="1:8">
      <c r="A194" s="281" t="s">
        <v>339</v>
      </c>
      <c r="B194" s="282"/>
      <c r="C194" s="282"/>
      <c r="D194" s="282"/>
      <c r="E194" s="282"/>
      <c r="F194" s="282"/>
      <c r="G194" s="282"/>
      <c r="H194" s="282"/>
    </row>
    <row r="195" spans="1:8">
      <c r="A195" s="184" t="s">
        <v>180</v>
      </c>
      <c r="B195" s="283" t="s">
        <v>181</v>
      </c>
      <c r="C195" s="284"/>
      <c r="D195" s="283" t="s">
        <v>182</v>
      </c>
      <c r="E195" s="284"/>
      <c r="F195" s="184" t="s">
        <v>183</v>
      </c>
      <c r="G195" s="283" t="s">
        <v>184</v>
      </c>
      <c r="H195" s="284"/>
    </row>
    <row r="196" spans="1:8">
      <c r="A196" s="185">
        <v>1</v>
      </c>
      <c r="B196" s="285" t="s">
        <v>340</v>
      </c>
      <c r="C196" s="284"/>
      <c r="D196" s="286">
        <v>555.67999999999995</v>
      </c>
      <c r="E196" s="284"/>
      <c r="F196" s="185" t="s">
        <v>341</v>
      </c>
      <c r="G196" s="285" t="s">
        <v>342</v>
      </c>
      <c r="H196" s="284"/>
    </row>
    <row r="197" spans="1:8">
      <c r="A197" s="185">
        <v>2</v>
      </c>
      <c r="B197" s="285" t="s">
        <v>343</v>
      </c>
      <c r="C197" s="284"/>
      <c r="D197" s="286">
        <v>635.45000000000005</v>
      </c>
      <c r="E197" s="284"/>
      <c r="F197" s="185" t="s">
        <v>341</v>
      </c>
      <c r="G197" s="285" t="s">
        <v>342</v>
      </c>
      <c r="H197" s="284"/>
    </row>
    <row r="198" spans="1:8">
      <c r="A198" s="185">
        <v>3</v>
      </c>
      <c r="B198" s="285" t="s">
        <v>344</v>
      </c>
      <c r="C198" s="284"/>
      <c r="D198" s="286">
        <v>15000</v>
      </c>
      <c r="E198" s="284"/>
      <c r="F198" s="185" t="s">
        <v>224</v>
      </c>
      <c r="G198" s="285" t="s">
        <v>345</v>
      </c>
      <c r="H198" s="284"/>
    </row>
    <row r="199" spans="1:8">
      <c r="A199" s="185">
        <v>4</v>
      </c>
      <c r="B199" s="285" t="s">
        <v>346</v>
      </c>
      <c r="C199" s="284"/>
      <c r="D199" s="286">
        <v>735.7</v>
      </c>
      <c r="E199" s="284"/>
      <c r="F199" s="185" t="s">
        <v>233</v>
      </c>
      <c r="G199" s="285" t="s">
        <v>342</v>
      </c>
      <c r="H199" s="284"/>
    </row>
    <row r="200" spans="1:8">
      <c r="A200" s="186"/>
      <c r="B200" s="287"/>
      <c r="C200" s="284"/>
      <c r="D200" s="288">
        <v>16926.830000000002</v>
      </c>
      <c r="E200" s="284"/>
      <c r="F200" s="186"/>
      <c r="G200" s="287"/>
      <c r="H200" s="284"/>
    </row>
    <row r="201" spans="1:8">
      <c r="A201" s="281" t="s">
        <v>347</v>
      </c>
      <c r="B201" s="282"/>
      <c r="C201" s="282"/>
      <c r="D201" s="282"/>
      <c r="E201" s="282"/>
      <c r="F201" s="282"/>
      <c r="G201" s="282"/>
      <c r="H201" s="282"/>
    </row>
    <row r="202" spans="1:8">
      <c r="A202" s="184" t="s">
        <v>180</v>
      </c>
      <c r="B202" s="283" t="s">
        <v>181</v>
      </c>
      <c r="C202" s="284"/>
      <c r="D202" s="283" t="s">
        <v>182</v>
      </c>
      <c r="E202" s="284"/>
      <c r="F202" s="184" t="s">
        <v>183</v>
      </c>
      <c r="G202" s="283" t="s">
        <v>184</v>
      </c>
      <c r="H202" s="284"/>
    </row>
    <row r="203" spans="1:8">
      <c r="A203" s="185">
        <v>1</v>
      </c>
      <c r="B203" s="285" t="s">
        <v>348</v>
      </c>
      <c r="C203" s="284"/>
      <c r="D203" s="286">
        <v>720</v>
      </c>
      <c r="E203" s="284"/>
      <c r="F203" s="185" t="s">
        <v>349</v>
      </c>
      <c r="G203" s="285" t="s">
        <v>350</v>
      </c>
      <c r="H203" s="284"/>
    </row>
    <row r="204" spans="1:8">
      <c r="A204" s="185">
        <v>2</v>
      </c>
      <c r="B204" s="285" t="s">
        <v>348</v>
      </c>
      <c r="C204" s="284"/>
      <c r="D204" s="286">
        <v>1620</v>
      </c>
      <c r="E204" s="284"/>
      <c r="F204" s="185" t="s">
        <v>205</v>
      </c>
      <c r="G204" s="285" t="s">
        <v>351</v>
      </c>
      <c r="H204" s="284"/>
    </row>
    <row r="205" spans="1:8">
      <c r="A205" s="186"/>
      <c r="B205" s="287"/>
      <c r="C205" s="284"/>
      <c r="D205" s="288">
        <v>2340</v>
      </c>
      <c r="E205" s="284"/>
      <c r="F205" s="186"/>
      <c r="G205" s="287"/>
      <c r="H205" s="284"/>
    </row>
    <row r="206" spans="1:8">
      <c r="A206" s="281" t="s">
        <v>352</v>
      </c>
      <c r="B206" s="282"/>
      <c r="C206" s="282"/>
      <c r="D206" s="282"/>
      <c r="E206" s="282"/>
      <c r="F206" s="282"/>
      <c r="G206" s="282"/>
      <c r="H206" s="282"/>
    </row>
    <row r="207" spans="1:8">
      <c r="A207" s="184" t="s">
        <v>180</v>
      </c>
      <c r="B207" s="283" t="s">
        <v>181</v>
      </c>
      <c r="C207" s="284"/>
      <c r="D207" s="283" t="s">
        <v>182</v>
      </c>
      <c r="E207" s="284"/>
      <c r="F207" s="184" t="s">
        <v>183</v>
      </c>
      <c r="G207" s="283" t="s">
        <v>184</v>
      </c>
      <c r="H207" s="284"/>
    </row>
    <row r="208" spans="1:8">
      <c r="A208" s="185">
        <v>1</v>
      </c>
      <c r="B208" s="285" t="s">
        <v>353</v>
      </c>
      <c r="C208" s="284"/>
      <c r="D208" s="286">
        <v>50</v>
      </c>
      <c r="E208" s="284"/>
      <c r="F208" s="185" t="s">
        <v>290</v>
      </c>
      <c r="G208" s="285" t="s">
        <v>354</v>
      </c>
      <c r="H208" s="284"/>
    </row>
    <row r="209" spans="1:8">
      <c r="A209" s="185">
        <v>2</v>
      </c>
      <c r="B209" s="285" t="s">
        <v>355</v>
      </c>
      <c r="C209" s="284"/>
      <c r="D209" s="286">
        <v>80</v>
      </c>
      <c r="E209" s="284"/>
      <c r="F209" s="185" t="s">
        <v>290</v>
      </c>
      <c r="G209" s="285" t="s">
        <v>356</v>
      </c>
      <c r="H209" s="284"/>
    </row>
    <row r="210" spans="1:8">
      <c r="A210" s="185">
        <v>3</v>
      </c>
      <c r="B210" s="285" t="s">
        <v>357</v>
      </c>
      <c r="C210" s="284"/>
      <c r="D210" s="286">
        <v>98</v>
      </c>
      <c r="E210" s="284"/>
      <c r="F210" s="185" t="s">
        <v>193</v>
      </c>
      <c r="G210" s="285" t="s">
        <v>358</v>
      </c>
      <c r="H210" s="284"/>
    </row>
    <row r="211" spans="1:8">
      <c r="A211" s="185">
        <v>4</v>
      </c>
      <c r="B211" s="285" t="s">
        <v>359</v>
      </c>
      <c r="C211" s="284"/>
      <c r="D211" s="286">
        <v>180</v>
      </c>
      <c r="E211" s="284"/>
      <c r="F211" s="185" t="s">
        <v>221</v>
      </c>
      <c r="G211" s="285" t="s">
        <v>360</v>
      </c>
      <c r="H211" s="284"/>
    </row>
    <row r="212" spans="1:8">
      <c r="A212" s="186"/>
      <c r="B212" s="287"/>
      <c r="C212" s="284"/>
      <c r="D212" s="288">
        <v>408</v>
      </c>
      <c r="E212" s="284"/>
      <c r="F212" s="186"/>
      <c r="G212" s="287"/>
      <c r="H212" s="284"/>
    </row>
    <row r="213" spans="1:8">
      <c r="A213" s="281" t="s">
        <v>361</v>
      </c>
      <c r="B213" s="282"/>
      <c r="C213" s="282"/>
      <c r="D213" s="282"/>
      <c r="E213" s="282"/>
      <c r="F213" s="282"/>
      <c r="G213" s="282"/>
      <c r="H213" s="282"/>
    </row>
    <row r="214" spans="1:8">
      <c r="A214" s="184" t="s">
        <v>180</v>
      </c>
      <c r="B214" s="283" t="s">
        <v>181</v>
      </c>
      <c r="C214" s="284"/>
      <c r="D214" s="283" t="s">
        <v>182</v>
      </c>
      <c r="E214" s="284"/>
      <c r="F214" s="184" t="s">
        <v>183</v>
      </c>
      <c r="G214" s="283" t="s">
        <v>184</v>
      </c>
      <c r="H214" s="284"/>
    </row>
    <row r="215" spans="1:8">
      <c r="A215" s="185">
        <v>1</v>
      </c>
      <c r="B215" s="285" t="s">
        <v>362</v>
      </c>
      <c r="C215" s="284"/>
      <c r="D215" s="286">
        <v>72.5</v>
      </c>
      <c r="E215" s="284"/>
      <c r="F215" s="185" t="s">
        <v>341</v>
      </c>
      <c r="G215" s="285" t="s">
        <v>363</v>
      </c>
      <c r="H215" s="284"/>
    </row>
    <row r="216" spans="1:8">
      <c r="A216" s="185">
        <v>2</v>
      </c>
      <c r="B216" s="285" t="s">
        <v>362</v>
      </c>
      <c r="C216" s="284"/>
      <c r="D216" s="286">
        <v>75.7</v>
      </c>
      <c r="E216" s="284"/>
      <c r="F216" s="185" t="s">
        <v>341</v>
      </c>
      <c r="G216" s="285" t="s">
        <v>364</v>
      </c>
      <c r="H216" s="284"/>
    </row>
    <row r="217" spans="1:8">
      <c r="A217" s="185">
        <v>3</v>
      </c>
      <c r="B217" s="285" t="s">
        <v>362</v>
      </c>
      <c r="C217" s="284"/>
      <c r="D217" s="286">
        <v>95.7</v>
      </c>
      <c r="E217" s="284"/>
      <c r="F217" s="185" t="s">
        <v>341</v>
      </c>
      <c r="G217" s="285" t="s">
        <v>365</v>
      </c>
      <c r="H217" s="284"/>
    </row>
    <row r="218" spans="1:8">
      <c r="A218" s="185">
        <v>4</v>
      </c>
      <c r="B218" s="285" t="s">
        <v>362</v>
      </c>
      <c r="C218" s="284"/>
      <c r="D218" s="286">
        <v>42.9</v>
      </c>
      <c r="E218" s="284"/>
      <c r="F218" s="185" t="s">
        <v>341</v>
      </c>
      <c r="G218" s="285" t="s">
        <v>364</v>
      </c>
      <c r="H218" s="284"/>
    </row>
    <row r="219" spans="1:8">
      <c r="A219" s="185">
        <v>5</v>
      </c>
      <c r="B219" s="285" t="s">
        <v>362</v>
      </c>
      <c r="C219" s="284"/>
      <c r="D219" s="286">
        <v>173.2</v>
      </c>
      <c r="E219" s="284"/>
      <c r="F219" s="185" t="s">
        <v>366</v>
      </c>
      <c r="G219" s="285" t="s">
        <v>367</v>
      </c>
      <c r="H219" s="284"/>
    </row>
    <row r="220" spans="1:8">
      <c r="A220" s="185">
        <v>6</v>
      </c>
      <c r="B220" s="285" t="s">
        <v>362</v>
      </c>
      <c r="C220" s="284"/>
      <c r="D220" s="286">
        <v>2900</v>
      </c>
      <c r="E220" s="284"/>
      <c r="F220" s="185" t="s">
        <v>368</v>
      </c>
      <c r="G220" s="285" t="s">
        <v>369</v>
      </c>
      <c r="H220" s="284"/>
    </row>
    <row r="221" spans="1:8">
      <c r="A221" s="185">
        <v>7</v>
      </c>
      <c r="B221" s="285" t="s">
        <v>362</v>
      </c>
      <c r="C221" s="284"/>
      <c r="D221" s="286">
        <v>552.70000000000005</v>
      </c>
      <c r="E221" s="284"/>
      <c r="F221" s="185" t="s">
        <v>366</v>
      </c>
      <c r="G221" s="285" t="s">
        <v>370</v>
      </c>
      <c r="H221" s="284"/>
    </row>
    <row r="222" spans="1:8">
      <c r="A222" s="185">
        <v>8</v>
      </c>
      <c r="B222" s="285" t="s">
        <v>362</v>
      </c>
      <c r="C222" s="284"/>
      <c r="D222" s="286">
        <v>233</v>
      </c>
      <c r="E222" s="284"/>
      <c r="F222" s="185" t="s">
        <v>366</v>
      </c>
      <c r="G222" s="285" t="s">
        <v>371</v>
      </c>
      <c r="H222" s="284"/>
    </row>
    <row r="223" spans="1:8">
      <c r="A223" s="185">
        <v>9</v>
      </c>
      <c r="B223" s="285" t="s">
        <v>362</v>
      </c>
      <c r="C223" s="284"/>
      <c r="D223" s="286">
        <v>119.7</v>
      </c>
      <c r="E223" s="284"/>
      <c r="F223" s="185" t="s">
        <v>366</v>
      </c>
      <c r="G223" s="285" t="s">
        <v>372</v>
      </c>
      <c r="H223" s="284"/>
    </row>
    <row r="224" spans="1:8">
      <c r="A224" s="185">
        <v>10</v>
      </c>
      <c r="B224" s="285" t="s">
        <v>362</v>
      </c>
      <c r="C224" s="284"/>
      <c r="D224" s="286">
        <v>50</v>
      </c>
      <c r="E224" s="284"/>
      <c r="F224" s="185" t="s">
        <v>341</v>
      </c>
      <c r="G224" s="285" t="s">
        <v>373</v>
      </c>
      <c r="H224" s="284"/>
    </row>
    <row r="225" spans="1:8">
      <c r="A225" s="185">
        <v>11</v>
      </c>
      <c r="B225" s="285" t="s">
        <v>362</v>
      </c>
      <c r="C225" s="284"/>
      <c r="D225" s="286">
        <v>578.20000000000005</v>
      </c>
      <c r="E225" s="284"/>
      <c r="F225" s="185" t="s">
        <v>341</v>
      </c>
      <c r="G225" s="285" t="s">
        <v>374</v>
      </c>
      <c r="H225" s="284"/>
    </row>
    <row r="226" spans="1:8">
      <c r="A226" s="185">
        <v>12</v>
      </c>
      <c r="B226" s="285" t="s">
        <v>362</v>
      </c>
      <c r="C226" s="284"/>
      <c r="D226" s="286">
        <v>1386</v>
      </c>
      <c r="E226" s="284"/>
      <c r="F226" s="185" t="s">
        <v>368</v>
      </c>
      <c r="G226" s="285" t="s">
        <v>375</v>
      </c>
      <c r="H226" s="284"/>
    </row>
    <row r="227" spans="1:8">
      <c r="A227" s="185">
        <v>13</v>
      </c>
      <c r="B227" s="285" t="s">
        <v>362</v>
      </c>
      <c r="C227" s="284"/>
      <c r="D227" s="286">
        <v>605.79999999999995</v>
      </c>
      <c r="E227" s="284"/>
      <c r="F227" s="185" t="s">
        <v>368</v>
      </c>
      <c r="G227" s="285" t="s">
        <v>376</v>
      </c>
      <c r="H227" s="284"/>
    </row>
    <row r="228" spans="1:8">
      <c r="A228" s="185">
        <v>14</v>
      </c>
      <c r="B228" s="285" t="s">
        <v>362</v>
      </c>
      <c r="C228" s="284"/>
      <c r="D228" s="286">
        <v>180</v>
      </c>
      <c r="E228" s="284"/>
      <c r="F228" s="185" t="s">
        <v>368</v>
      </c>
      <c r="G228" s="285" t="s">
        <v>377</v>
      </c>
      <c r="H228" s="284"/>
    </row>
    <row r="229" spans="1:8">
      <c r="A229" s="185">
        <v>15</v>
      </c>
      <c r="B229" s="285" t="s">
        <v>362</v>
      </c>
      <c r="C229" s="284"/>
      <c r="D229" s="286">
        <v>895.6</v>
      </c>
      <c r="E229" s="284"/>
      <c r="F229" s="185" t="s">
        <v>368</v>
      </c>
      <c r="G229" s="285" t="s">
        <v>370</v>
      </c>
      <c r="H229" s="284"/>
    </row>
    <row r="230" spans="1:8">
      <c r="A230" s="185">
        <v>16</v>
      </c>
      <c r="B230" s="285" t="s">
        <v>362</v>
      </c>
      <c r="C230" s="284"/>
      <c r="D230" s="286">
        <v>71</v>
      </c>
      <c r="E230" s="284"/>
      <c r="F230" s="185" t="s">
        <v>368</v>
      </c>
      <c r="G230" s="285" t="s">
        <v>367</v>
      </c>
      <c r="H230" s="284"/>
    </row>
    <row r="231" spans="1:8">
      <c r="A231" s="185">
        <v>17</v>
      </c>
      <c r="B231" s="285" t="s">
        <v>362</v>
      </c>
      <c r="C231" s="284"/>
      <c r="D231" s="286">
        <v>26.3</v>
      </c>
      <c r="E231" s="284"/>
      <c r="F231" s="185" t="s">
        <v>341</v>
      </c>
      <c r="G231" s="285" t="s">
        <v>377</v>
      </c>
      <c r="H231" s="284"/>
    </row>
    <row r="232" spans="1:8">
      <c r="A232" s="185">
        <v>18</v>
      </c>
      <c r="B232" s="285" t="s">
        <v>362</v>
      </c>
      <c r="C232" s="284"/>
      <c r="D232" s="286">
        <v>99</v>
      </c>
      <c r="E232" s="284"/>
      <c r="F232" s="185" t="s">
        <v>341</v>
      </c>
      <c r="G232" s="285" t="s">
        <v>367</v>
      </c>
      <c r="H232" s="284"/>
    </row>
    <row r="233" spans="1:8">
      <c r="A233" s="185">
        <v>19</v>
      </c>
      <c r="B233" s="285" t="s">
        <v>362</v>
      </c>
      <c r="C233" s="284"/>
      <c r="D233" s="286">
        <v>54</v>
      </c>
      <c r="E233" s="284"/>
      <c r="F233" s="185" t="s">
        <v>341</v>
      </c>
      <c r="G233" s="285" t="s">
        <v>377</v>
      </c>
      <c r="H233" s="284"/>
    </row>
    <row r="234" spans="1:8">
      <c r="A234" s="185">
        <v>20</v>
      </c>
      <c r="B234" s="285" t="s">
        <v>362</v>
      </c>
      <c r="C234" s="284"/>
      <c r="D234" s="286">
        <v>181</v>
      </c>
      <c r="E234" s="284"/>
      <c r="F234" s="185" t="s">
        <v>341</v>
      </c>
      <c r="G234" s="285" t="s">
        <v>377</v>
      </c>
      <c r="H234" s="284"/>
    </row>
    <row r="235" spans="1:8">
      <c r="A235" s="185">
        <v>21</v>
      </c>
      <c r="B235" s="285" t="s">
        <v>362</v>
      </c>
      <c r="C235" s="284"/>
      <c r="D235" s="286">
        <v>57</v>
      </c>
      <c r="E235" s="284"/>
      <c r="F235" s="185" t="s">
        <v>341</v>
      </c>
      <c r="G235" s="285" t="s">
        <v>377</v>
      </c>
      <c r="H235" s="284"/>
    </row>
    <row r="236" spans="1:8">
      <c r="A236" s="185">
        <v>22</v>
      </c>
      <c r="B236" s="285" t="s">
        <v>362</v>
      </c>
      <c r="C236" s="284"/>
      <c r="D236" s="286">
        <v>23</v>
      </c>
      <c r="E236" s="284"/>
      <c r="F236" s="185" t="s">
        <v>341</v>
      </c>
      <c r="G236" s="285" t="s">
        <v>367</v>
      </c>
      <c r="H236" s="284"/>
    </row>
    <row r="237" spans="1:8">
      <c r="A237" s="185">
        <v>23</v>
      </c>
      <c r="B237" s="285" t="s">
        <v>362</v>
      </c>
      <c r="C237" s="284"/>
      <c r="D237" s="286">
        <v>58</v>
      </c>
      <c r="E237" s="284"/>
      <c r="F237" s="185" t="s">
        <v>368</v>
      </c>
      <c r="G237" s="285" t="s">
        <v>378</v>
      </c>
      <c r="H237" s="284"/>
    </row>
    <row r="238" spans="1:8">
      <c r="A238" s="185">
        <v>24</v>
      </c>
      <c r="B238" s="285" t="s">
        <v>362</v>
      </c>
      <c r="C238" s="284"/>
      <c r="D238" s="286">
        <v>7350</v>
      </c>
      <c r="E238" s="284"/>
      <c r="F238" s="185" t="s">
        <v>296</v>
      </c>
      <c r="G238" s="285" t="s">
        <v>364</v>
      </c>
      <c r="H238" s="284"/>
    </row>
    <row r="239" spans="1:8">
      <c r="A239" s="185">
        <v>25</v>
      </c>
      <c r="B239" s="285" t="s">
        <v>379</v>
      </c>
      <c r="C239" s="284"/>
      <c r="D239" s="286">
        <v>212.8</v>
      </c>
      <c r="E239" s="284"/>
      <c r="F239" s="185" t="s">
        <v>301</v>
      </c>
      <c r="G239" s="285" t="s">
        <v>377</v>
      </c>
      <c r="H239" s="284"/>
    </row>
    <row r="240" spans="1:8">
      <c r="A240" s="185">
        <v>26</v>
      </c>
      <c r="B240" s="285" t="s">
        <v>379</v>
      </c>
      <c r="C240" s="284"/>
      <c r="D240" s="286">
        <v>170.6</v>
      </c>
      <c r="E240" s="284"/>
      <c r="F240" s="185" t="s">
        <v>290</v>
      </c>
      <c r="G240" s="285" t="s">
        <v>364</v>
      </c>
      <c r="H240" s="284"/>
    </row>
    <row r="241" spans="1:8">
      <c r="A241" s="185">
        <v>27</v>
      </c>
      <c r="B241" s="285" t="s">
        <v>379</v>
      </c>
      <c r="C241" s="284"/>
      <c r="D241" s="286">
        <v>431.9</v>
      </c>
      <c r="E241" s="284"/>
      <c r="F241" s="185" t="s">
        <v>290</v>
      </c>
      <c r="G241" s="285" t="s">
        <v>364</v>
      </c>
      <c r="H241" s="284"/>
    </row>
    <row r="242" spans="1:8">
      <c r="A242" s="185">
        <v>28</v>
      </c>
      <c r="B242" s="285" t="s">
        <v>362</v>
      </c>
      <c r="C242" s="284"/>
      <c r="D242" s="286">
        <v>127.8</v>
      </c>
      <c r="E242" s="284"/>
      <c r="F242" s="185" t="s">
        <v>290</v>
      </c>
      <c r="G242" s="285" t="s">
        <v>380</v>
      </c>
      <c r="H242" s="284"/>
    </row>
    <row r="243" spans="1:8">
      <c r="A243" s="185">
        <v>29</v>
      </c>
      <c r="B243" s="285" t="s">
        <v>362</v>
      </c>
      <c r="C243" s="284"/>
      <c r="D243" s="286">
        <v>141</v>
      </c>
      <c r="E243" s="284"/>
      <c r="F243" s="185" t="s">
        <v>290</v>
      </c>
      <c r="G243" s="285" t="s">
        <v>376</v>
      </c>
      <c r="H243" s="284"/>
    </row>
    <row r="244" spans="1:8">
      <c r="A244" s="185">
        <v>30</v>
      </c>
      <c r="B244" s="285" t="s">
        <v>381</v>
      </c>
      <c r="C244" s="284"/>
      <c r="D244" s="286">
        <v>6203.1</v>
      </c>
      <c r="E244" s="284"/>
      <c r="F244" s="185" t="s">
        <v>218</v>
      </c>
      <c r="G244" s="285" t="s">
        <v>374</v>
      </c>
      <c r="H244" s="284"/>
    </row>
    <row r="245" spans="1:8">
      <c r="A245" s="185">
        <v>31</v>
      </c>
      <c r="B245" s="285" t="s">
        <v>379</v>
      </c>
      <c r="C245" s="284"/>
      <c r="D245" s="286">
        <v>55.4</v>
      </c>
      <c r="E245" s="284"/>
      <c r="F245" s="185" t="s">
        <v>290</v>
      </c>
      <c r="G245" s="285" t="s">
        <v>382</v>
      </c>
      <c r="H245" s="284"/>
    </row>
    <row r="246" spans="1:8">
      <c r="A246" s="185">
        <v>32</v>
      </c>
      <c r="B246" s="285" t="s">
        <v>362</v>
      </c>
      <c r="C246" s="284"/>
      <c r="D246" s="286">
        <v>137</v>
      </c>
      <c r="E246" s="284"/>
      <c r="F246" s="185" t="s">
        <v>228</v>
      </c>
      <c r="G246" s="285" t="s">
        <v>377</v>
      </c>
      <c r="H246" s="284"/>
    </row>
    <row r="247" spans="1:8">
      <c r="A247" s="185">
        <v>33</v>
      </c>
      <c r="B247" s="285" t="s">
        <v>383</v>
      </c>
      <c r="C247" s="284"/>
      <c r="D247" s="286">
        <v>1650</v>
      </c>
      <c r="E247" s="284"/>
      <c r="F247" s="185" t="s">
        <v>384</v>
      </c>
      <c r="G247" s="285" t="s">
        <v>374</v>
      </c>
      <c r="H247" s="284"/>
    </row>
    <row r="248" spans="1:8">
      <c r="A248" s="185">
        <v>34</v>
      </c>
      <c r="B248" s="285" t="s">
        <v>362</v>
      </c>
      <c r="C248" s="284"/>
      <c r="D248" s="286">
        <v>136.5</v>
      </c>
      <c r="E248" s="284"/>
      <c r="F248" s="185" t="s">
        <v>224</v>
      </c>
      <c r="G248" s="285" t="s">
        <v>377</v>
      </c>
      <c r="H248" s="284"/>
    </row>
    <row r="249" spans="1:8">
      <c r="A249" s="185">
        <v>35</v>
      </c>
      <c r="B249" s="285" t="s">
        <v>362</v>
      </c>
      <c r="C249" s="284"/>
      <c r="D249" s="286">
        <v>126.2</v>
      </c>
      <c r="E249" s="284"/>
      <c r="F249" s="185" t="s">
        <v>202</v>
      </c>
      <c r="G249" s="285" t="s">
        <v>367</v>
      </c>
      <c r="H249" s="284"/>
    </row>
    <row r="250" spans="1:8">
      <c r="A250" s="185">
        <v>36</v>
      </c>
      <c r="B250" s="285" t="s">
        <v>362</v>
      </c>
      <c r="C250" s="284"/>
      <c r="D250" s="286">
        <v>305.3</v>
      </c>
      <c r="E250" s="284"/>
      <c r="F250" s="185" t="s">
        <v>202</v>
      </c>
      <c r="G250" s="285" t="s">
        <v>385</v>
      </c>
      <c r="H250" s="284"/>
    </row>
    <row r="251" spans="1:8">
      <c r="A251" s="185">
        <v>37</v>
      </c>
      <c r="B251" s="285" t="s">
        <v>362</v>
      </c>
      <c r="C251" s="284"/>
      <c r="D251" s="286">
        <v>43.5</v>
      </c>
      <c r="E251" s="284"/>
      <c r="F251" s="185" t="s">
        <v>202</v>
      </c>
      <c r="G251" s="285" t="s">
        <v>386</v>
      </c>
      <c r="H251" s="284"/>
    </row>
    <row r="252" spans="1:8">
      <c r="A252" s="185">
        <v>38</v>
      </c>
      <c r="B252" s="285" t="s">
        <v>362</v>
      </c>
      <c r="C252" s="284"/>
      <c r="D252" s="286">
        <v>83.6</v>
      </c>
      <c r="E252" s="284"/>
      <c r="F252" s="185" t="s">
        <v>201</v>
      </c>
      <c r="G252" s="285" t="s">
        <v>377</v>
      </c>
      <c r="H252" s="284"/>
    </row>
    <row r="253" spans="1:8">
      <c r="A253" s="185">
        <v>39</v>
      </c>
      <c r="B253" s="285" t="s">
        <v>362</v>
      </c>
      <c r="C253" s="284"/>
      <c r="D253" s="286">
        <v>24</v>
      </c>
      <c r="E253" s="284"/>
      <c r="F253" s="185" t="s">
        <v>201</v>
      </c>
      <c r="G253" s="285" t="s">
        <v>377</v>
      </c>
      <c r="H253" s="284"/>
    </row>
    <row r="254" spans="1:8">
      <c r="A254" s="185">
        <v>40</v>
      </c>
      <c r="B254" s="285" t="s">
        <v>362</v>
      </c>
      <c r="C254" s="284"/>
      <c r="D254" s="286">
        <v>102</v>
      </c>
      <c r="E254" s="284"/>
      <c r="F254" s="185" t="s">
        <v>201</v>
      </c>
      <c r="G254" s="285" t="s">
        <v>377</v>
      </c>
      <c r="H254" s="284"/>
    </row>
    <row r="255" spans="1:8">
      <c r="A255" s="185">
        <v>41</v>
      </c>
      <c r="B255" s="285" t="s">
        <v>362</v>
      </c>
      <c r="C255" s="284"/>
      <c r="D255" s="286">
        <v>42.4</v>
      </c>
      <c r="E255" s="284"/>
      <c r="F255" s="185" t="s">
        <v>202</v>
      </c>
      <c r="G255" s="285" t="s">
        <v>367</v>
      </c>
      <c r="H255" s="284"/>
    </row>
    <row r="256" spans="1:8">
      <c r="A256" s="185">
        <v>42</v>
      </c>
      <c r="B256" s="285" t="s">
        <v>362</v>
      </c>
      <c r="C256" s="284"/>
      <c r="D256" s="286">
        <v>83.5</v>
      </c>
      <c r="E256" s="284"/>
      <c r="F256" s="185" t="s">
        <v>201</v>
      </c>
      <c r="G256" s="285" t="s">
        <v>377</v>
      </c>
      <c r="H256" s="284"/>
    </row>
    <row r="257" spans="1:8">
      <c r="A257" s="185">
        <v>43</v>
      </c>
      <c r="B257" s="285" t="s">
        <v>362</v>
      </c>
      <c r="C257" s="284"/>
      <c r="D257" s="286">
        <v>30.3</v>
      </c>
      <c r="E257" s="284"/>
      <c r="F257" s="185" t="s">
        <v>201</v>
      </c>
      <c r="G257" s="285" t="s">
        <v>367</v>
      </c>
      <c r="H257" s="284"/>
    </row>
    <row r="258" spans="1:8">
      <c r="A258" s="185">
        <v>44</v>
      </c>
      <c r="B258" s="285" t="s">
        <v>381</v>
      </c>
      <c r="C258" s="284"/>
      <c r="D258" s="286">
        <v>400</v>
      </c>
      <c r="E258" s="284"/>
      <c r="F258" s="185" t="s">
        <v>197</v>
      </c>
      <c r="G258" s="285" t="s">
        <v>374</v>
      </c>
      <c r="H258" s="284"/>
    </row>
    <row r="259" spans="1:8">
      <c r="A259" s="185">
        <v>45</v>
      </c>
      <c r="B259" s="285" t="s">
        <v>387</v>
      </c>
      <c r="C259" s="284"/>
      <c r="D259" s="286">
        <v>3998.4</v>
      </c>
      <c r="E259" s="284"/>
      <c r="F259" s="185" t="s">
        <v>270</v>
      </c>
      <c r="G259" s="285" t="s">
        <v>374</v>
      </c>
      <c r="H259" s="284"/>
    </row>
    <row r="260" spans="1:8">
      <c r="A260" s="185">
        <v>46</v>
      </c>
      <c r="B260" s="285" t="s">
        <v>362</v>
      </c>
      <c r="C260" s="284"/>
      <c r="D260" s="286">
        <v>602</v>
      </c>
      <c r="E260" s="284"/>
      <c r="F260" s="185" t="s">
        <v>193</v>
      </c>
      <c r="G260" s="285" t="s">
        <v>365</v>
      </c>
      <c r="H260" s="284"/>
    </row>
    <row r="261" spans="1:8">
      <c r="A261" s="185">
        <v>47</v>
      </c>
      <c r="B261" s="285" t="s">
        <v>362</v>
      </c>
      <c r="C261" s="284"/>
      <c r="D261" s="286">
        <v>191.2</v>
      </c>
      <c r="E261" s="284"/>
      <c r="F261" s="185" t="s">
        <v>269</v>
      </c>
      <c r="G261" s="285" t="s">
        <v>388</v>
      </c>
      <c r="H261" s="284"/>
    </row>
    <row r="262" spans="1:8">
      <c r="A262" s="185">
        <v>48</v>
      </c>
      <c r="B262" s="285" t="s">
        <v>379</v>
      </c>
      <c r="C262" s="284"/>
      <c r="D262" s="286">
        <v>3420</v>
      </c>
      <c r="E262" s="284"/>
      <c r="F262" s="185" t="s">
        <v>193</v>
      </c>
      <c r="G262" s="285" t="s">
        <v>376</v>
      </c>
      <c r="H262" s="284"/>
    </row>
    <row r="263" spans="1:8">
      <c r="A263" s="185">
        <v>49</v>
      </c>
      <c r="B263" s="285" t="s">
        <v>362</v>
      </c>
      <c r="C263" s="284"/>
      <c r="D263" s="286">
        <v>794.5</v>
      </c>
      <c r="E263" s="284"/>
      <c r="F263" s="185" t="s">
        <v>193</v>
      </c>
      <c r="G263" s="285" t="s">
        <v>389</v>
      </c>
      <c r="H263" s="284"/>
    </row>
    <row r="264" spans="1:8">
      <c r="A264" s="185">
        <v>50</v>
      </c>
      <c r="B264" s="285" t="s">
        <v>362</v>
      </c>
      <c r="C264" s="284"/>
      <c r="D264" s="286">
        <v>6463.5</v>
      </c>
      <c r="E264" s="284"/>
      <c r="F264" s="185" t="s">
        <v>193</v>
      </c>
      <c r="G264" s="285" t="s">
        <v>194</v>
      </c>
      <c r="H264" s="284"/>
    </row>
    <row r="265" spans="1:8">
      <c r="A265" s="185">
        <v>51</v>
      </c>
      <c r="B265" s="285" t="s">
        <v>362</v>
      </c>
      <c r="C265" s="284"/>
      <c r="D265" s="286">
        <v>33.799999999999997</v>
      </c>
      <c r="E265" s="284"/>
      <c r="F265" s="185" t="s">
        <v>290</v>
      </c>
      <c r="G265" s="285" t="s">
        <v>390</v>
      </c>
      <c r="H265" s="284"/>
    </row>
    <row r="266" spans="1:8">
      <c r="A266" s="185">
        <v>52</v>
      </c>
      <c r="B266" s="285" t="s">
        <v>362</v>
      </c>
      <c r="C266" s="284"/>
      <c r="D266" s="286">
        <v>807</v>
      </c>
      <c r="E266" s="284"/>
      <c r="F266" s="185" t="s">
        <v>193</v>
      </c>
      <c r="G266" s="285" t="s">
        <v>391</v>
      </c>
      <c r="H266" s="284"/>
    </row>
    <row r="267" spans="1:8">
      <c r="A267" s="186"/>
      <c r="B267" s="287"/>
      <c r="C267" s="284"/>
      <c r="D267" s="288">
        <v>42697.600000000006</v>
      </c>
      <c r="E267" s="284"/>
      <c r="F267" s="186"/>
      <c r="G267" s="287"/>
      <c r="H267" s="284"/>
    </row>
    <row r="268" spans="1:8">
      <c r="A268" s="281" t="s">
        <v>392</v>
      </c>
      <c r="B268" s="282"/>
      <c r="C268" s="282"/>
      <c r="D268" s="282"/>
      <c r="E268" s="282"/>
      <c r="F268" s="282"/>
      <c r="G268" s="282"/>
      <c r="H268" s="282"/>
    </row>
    <row r="269" spans="1:8">
      <c r="A269" s="184" t="s">
        <v>180</v>
      </c>
      <c r="B269" s="283" t="s">
        <v>181</v>
      </c>
      <c r="C269" s="284"/>
      <c r="D269" s="283" t="s">
        <v>182</v>
      </c>
      <c r="E269" s="284"/>
      <c r="F269" s="184" t="s">
        <v>183</v>
      </c>
      <c r="G269" s="283" t="s">
        <v>184</v>
      </c>
      <c r="H269" s="284"/>
    </row>
    <row r="270" spans="1:8">
      <c r="A270" s="185">
        <v>1</v>
      </c>
      <c r="B270" s="285" t="s">
        <v>393</v>
      </c>
      <c r="C270" s="284"/>
      <c r="D270" s="286">
        <v>20000</v>
      </c>
      <c r="E270" s="284"/>
      <c r="F270" s="185" t="s">
        <v>394</v>
      </c>
      <c r="G270" s="285" t="s">
        <v>395</v>
      </c>
      <c r="H270" s="284"/>
    </row>
    <row r="271" spans="1:8">
      <c r="A271" s="185">
        <v>2</v>
      </c>
      <c r="B271" s="285" t="s">
        <v>393</v>
      </c>
      <c r="C271" s="284"/>
      <c r="D271" s="286">
        <v>4960</v>
      </c>
      <c r="E271" s="284"/>
      <c r="F271" s="185" t="s">
        <v>394</v>
      </c>
      <c r="G271" s="285" t="s">
        <v>396</v>
      </c>
      <c r="H271" s="284"/>
    </row>
    <row r="272" spans="1:8">
      <c r="A272" s="185">
        <v>3</v>
      </c>
      <c r="B272" s="285" t="s">
        <v>393</v>
      </c>
      <c r="C272" s="284"/>
      <c r="D272" s="286">
        <v>1500</v>
      </c>
      <c r="E272" s="284"/>
      <c r="F272" s="185" t="s">
        <v>394</v>
      </c>
      <c r="G272" s="285" t="s">
        <v>397</v>
      </c>
      <c r="H272" s="284"/>
    </row>
    <row r="273" spans="1:8">
      <c r="A273" s="185">
        <v>4</v>
      </c>
      <c r="B273" s="285" t="s">
        <v>393</v>
      </c>
      <c r="C273" s="284"/>
      <c r="D273" s="286">
        <v>2000</v>
      </c>
      <c r="E273" s="284"/>
      <c r="F273" s="185" t="s">
        <v>394</v>
      </c>
      <c r="G273" s="285" t="s">
        <v>398</v>
      </c>
      <c r="H273" s="284"/>
    </row>
    <row r="274" spans="1:8">
      <c r="A274" s="185">
        <v>5</v>
      </c>
      <c r="B274" s="285" t="s">
        <v>393</v>
      </c>
      <c r="C274" s="284"/>
      <c r="D274" s="286">
        <v>700</v>
      </c>
      <c r="E274" s="284"/>
      <c r="F274" s="185" t="s">
        <v>399</v>
      </c>
      <c r="G274" s="285" t="s">
        <v>400</v>
      </c>
      <c r="H274" s="284"/>
    </row>
    <row r="275" spans="1:8">
      <c r="A275" s="185">
        <v>6</v>
      </c>
      <c r="B275" s="285" t="s">
        <v>393</v>
      </c>
      <c r="C275" s="284"/>
      <c r="D275" s="286">
        <v>5000</v>
      </c>
      <c r="E275" s="284"/>
      <c r="F275" s="185" t="s">
        <v>399</v>
      </c>
      <c r="G275" s="285" t="s">
        <v>401</v>
      </c>
      <c r="H275" s="284"/>
    </row>
    <row r="276" spans="1:8">
      <c r="A276" s="185">
        <v>7</v>
      </c>
      <c r="B276" s="285" t="s">
        <v>393</v>
      </c>
      <c r="C276" s="284"/>
      <c r="D276" s="286">
        <v>5000</v>
      </c>
      <c r="E276" s="284"/>
      <c r="F276" s="185" t="s">
        <v>399</v>
      </c>
      <c r="G276" s="285" t="s">
        <v>402</v>
      </c>
      <c r="H276" s="284"/>
    </row>
    <row r="277" spans="1:8">
      <c r="A277" s="185">
        <v>8</v>
      </c>
      <c r="B277" s="285" t="s">
        <v>393</v>
      </c>
      <c r="C277" s="284"/>
      <c r="D277" s="286">
        <v>2350</v>
      </c>
      <c r="E277" s="284"/>
      <c r="F277" s="185" t="s">
        <v>276</v>
      </c>
      <c r="G277" s="285" t="s">
        <v>403</v>
      </c>
      <c r="H277" s="284"/>
    </row>
    <row r="278" spans="1:8">
      <c r="A278" s="186"/>
      <c r="B278" s="287"/>
      <c r="C278" s="284"/>
      <c r="D278" s="288">
        <v>41510</v>
      </c>
      <c r="E278" s="284"/>
      <c r="F278" s="186"/>
      <c r="G278" s="287"/>
      <c r="H278" s="284"/>
    </row>
  </sheetData>
  <mergeCells count="799">
    <mergeCell ref="B277:C277"/>
    <mergeCell ref="D277:E277"/>
    <mergeCell ref="G277:H277"/>
    <mergeCell ref="B278:C278"/>
    <mergeCell ref="D278:E278"/>
    <mergeCell ref="G278:H278"/>
    <mergeCell ref="B275:C275"/>
    <mergeCell ref="D275:E275"/>
    <mergeCell ref="G275:H275"/>
    <mergeCell ref="B276:C276"/>
    <mergeCell ref="D276:E276"/>
    <mergeCell ref="G276:H276"/>
    <mergeCell ref="B273:C273"/>
    <mergeCell ref="D273:E273"/>
    <mergeCell ref="G273:H273"/>
    <mergeCell ref="B274:C274"/>
    <mergeCell ref="D274:E274"/>
    <mergeCell ref="G274:H274"/>
    <mergeCell ref="B271:C271"/>
    <mergeCell ref="D271:E271"/>
    <mergeCell ref="G271:H271"/>
    <mergeCell ref="B272:C272"/>
    <mergeCell ref="D272:E272"/>
    <mergeCell ref="G272:H272"/>
    <mergeCell ref="A268:H268"/>
    <mergeCell ref="B269:C269"/>
    <mergeCell ref="D269:E269"/>
    <mergeCell ref="G269:H269"/>
    <mergeCell ref="B270:C270"/>
    <mergeCell ref="D270:E270"/>
    <mergeCell ref="G270:H270"/>
    <mergeCell ref="B266:C266"/>
    <mergeCell ref="D266:E266"/>
    <mergeCell ref="G266:H266"/>
    <mergeCell ref="B267:C267"/>
    <mergeCell ref="D267:E267"/>
    <mergeCell ref="G267:H267"/>
    <mergeCell ref="B264:C264"/>
    <mergeCell ref="D264:E264"/>
    <mergeCell ref="G264:H264"/>
    <mergeCell ref="B265:C265"/>
    <mergeCell ref="D265:E265"/>
    <mergeCell ref="G265:H265"/>
    <mergeCell ref="B262:C262"/>
    <mergeCell ref="D262:E262"/>
    <mergeCell ref="G262:H262"/>
    <mergeCell ref="B263:C263"/>
    <mergeCell ref="D263:E263"/>
    <mergeCell ref="G263:H263"/>
    <mergeCell ref="B260:C260"/>
    <mergeCell ref="D260:E260"/>
    <mergeCell ref="G260:H260"/>
    <mergeCell ref="B261:C261"/>
    <mergeCell ref="D261:E261"/>
    <mergeCell ref="G261:H261"/>
    <mergeCell ref="B258:C258"/>
    <mergeCell ref="D258:E258"/>
    <mergeCell ref="G258:H258"/>
    <mergeCell ref="B259:C259"/>
    <mergeCell ref="D259:E259"/>
    <mergeCell ref="G259:H259"/>
    <mergeCell ref="B256:C256"/>
    <mergeCell ref="D256:E256"/>
    <mergeCell ref="G256:H256"/>
    <mergeCell ref="B257:C257"/>
    <mergeCell ref="D257:E257"/>
    <mergeCell ref="G257:H257"/>
    <mergeCell ref="B254:C254"/>
    <mergeCell ref="D254:E254"/>
    <mergeCell ref="G254:H254"/>
    <mergeCell ref="B255:C255"/>
    <mergeCell ref="D255:E255"/>
    <mergeCell ref="G255:H255"/>
    <mergeCell ref="B252:C252"/>
    <mergeCell ref="D252:E252"/>
    <mergeCell ref="G252:H252"/>
    <mergeCell ref="B253:C253"/>
    <mergeCell ref="D253:E253"/>
    <mergeCell ref="G253:H253"/>
    <mergeCell ref="B250:C250"/>
    <mergeCell ref="D250:E250"/>
    <mergeCell ref="G250:H250"/>
    <mergeCell ref="B251:C251"/>
    <mergeCell ref="D251:E251"/>
    <mergeCell ref="G251:H251"/>
    <mergeCell ref="B248:C248"/>
    <mergeCell ref="D248:E248"/>
    <mergeCell ref="G248:H248"/>
    <mergeCell ref="B249:C249"/>
    <mergeCell ref="D249:E249"/>
    <mergeCell ref="G249:H249"/>
    <mergeCell ref="B246:C246"/>
    <mergeCell ref="D246:E246"/>
    <mergeCell ref="G246:H246"/>
    <mergeCell ref="B247:C247"/>
    <mergeCell ref="D247:E247"/>
    <mergeCell ref="G247:H247"/>
    <mergeCell ref="B244:C244"/>
    <mergeCell ref="D244:E244"/>
    <mergeCell ref="G244:H244"/>
    <mergeCell ref="B245:C245"/>
    <mergeCell ref="D245:E245"/>
    <mergeCell ref="G245:H245"/>
    <mergeCell ref="B242:C242"/>
    <mergeCell ref="D242:E242"/>
    <mergeCell ref="G242:H242"/>
    <mergeCell ref="B243:C243"/>
    <mergeCell ref="D243:E243"/>
    <mergeCell ref="G243:H243"/>
    <mergeCell ref="B240:C240"/>
    <mergeCell ref="D240:E240"/>
    <mergeCell ref="G240:H240"/>
    <mergeCell ref="B241:C241"/>
    <mergeCell ref="D241:E241"/>
    <mergeCell ref="G241:H241"/>
    <mergeCell ref="B238:C238"/>
    <mergeCell ref="D238:E238"/>
    <mergeCell ref="G238:H238"/>
    <mergeCell ref="B239:C239"/>
    <mergeCell ref="D239:E239"/>
    <mergeCell ref="G239:H239"/>
    <mergeCell ref="B236:C236"/>
    <mergeCell ref="D236:E236"/>
    <mergeCell ref="G236:H236"/>
    <mergeCell ref="B237:C237"/>
    <mergeCell ref="D237:E237"/>
    <mergeCell ref="G237:H237"/>
    <mergeCell ref="B234:C234"/>
    <mergeCell ref="D234:E234"/>
    <mergeCell ref="G234:H234"/>
    <mergeCell ref="B235:C235"/>
    <mergeCell ref="D235:E235"/>
    <mergeCell ref="G235:H235"/>
    <mergeCell ref="B232:C232"/>
    <mergeCell ref="D232:E232"/>
    <mergeCell ref="G232:H232"/>
    <mergeCell ref="B233:C233"/>
    <mergeCell ref="D233:E233"/>
    <mergeCell ref="G233:H233"/>
    <mergeCell ref="B230:C230"/>
    <mergeCell ref="D230:E230"/>
    <mergeCell ref="G230:H230"/>
    <mergeCell ref="B231:C231"/>
    <mergeCell ref="D231:E231"/>
    <mergeCell ref="G231:H231"/>
    <mergeCell ref="B228:C228"/>
    <mergeCell ref="D228:E228"/>
    <mergeCell ref="G228:H228"/>
    <mergeCell ref="B229:C229"/>
    <mergeCell ref="D229:E229"/>
    <mergeCell ref="G229:H229"/>
    <mergeCell ref="B226:C226"/>
    <mergeCell ref="D226:E226"/>
    <mergeCell ref="G226:H226"/>
    <mergeCell ref="B227:C227"/>
    <mergeCell ref="D227:E227"/>
    <mergeCell ref="G227:H227"/>
    <mergeCell ref="B224:C224"/>
    <mergeCell ref="D224:E224"/>
    <mergeCell ref="G224:H224"/>
    <mergeCell ref="B225:C225"/>
    <mergeCell ref="D225:E225"/>
    <mergeCell ref="G225:H225"/>
    <mergeCell ref="B222:C222"/>
    <mergeCell ref="D222:E222"/>
    <mergeCell ref="G222:H222"/>
    <mergeCell ref="B223:C223"/>
    <mergeCell ref="D223:E223"/>
    <mergeCell ref="G223:H223"/>
    <mergeCell ref="B220:C220"/>
    <mergeCell ref="D220:E220"/>
    <mergeCell ref="G220:H220"/>
    <mergeCell ref="B221:C221"/>
    <mergeCell ref="D221:E221"/>
    <mergeCell ref="G221:H221"/>
    <mergeCell ref="B218:C218"/>
    <mergeCell ref="D218:E218"/>
    <mergeCell ref="G218:H218"/>
    <mergeCell ref="B219:C219"/>
    <mergeCell ref="D219:E219"/>
    <mergeCell ref="G219:H219"/>
    <mergeCell ref="B216:C216"/>
    <mergeCell ref="D216:E216"/>
    <mergeCell ref="G216:H216"/>
    <mergeCell ref="B217:C217"/>
    <mergeCell ref="D217:E217"/>
    <mergeCell ref="G217:H217"/>
    <mergeCell ref="A213:H213"/>
    <mergeCell ref="B214:C214"/>
    <mergeCell ref="D214:E214"/>
    <mergeCell ref="G214:H214"/>
    <mergeCell ref="B215:C215"/>
    <mergeCell ref="D215:E215"/>
    <mergeCell ref="G215:H215"/>
    <mergeCell ref="B211:C211"/>
    <mergeCell ref="D211:E211"/>
    <mergeCell ref="G211:H211"/>
    <mergeCell ref="B212:C212"/>
    <mergeCell ref="D212:E212"/>
    <mergeCell ref="G212:H212"/>
    <mergeCell ref="B209:C209"/>
    <mergeCell ref="D209:E209"/>
    <mergeCell ref="G209:H209"/>
    <mergeCell ref="B210:C210"/>
    <mergeCell ref="D210:E210"/>
    <mergeCell ref="G210:H210"/>
    <mergeCell ref="A206:H206"/>
    <mergeCell ref="B207:C207"/>
    <mergeCell ref="D207:E207"/>
    <mergeCell ref="G207:H207"/>
    <mergeCell ref="B208:C208"/>
    <mergeCell ref="D208:E208"/>
    <mergeCell ref="G208:H208"/>
    <mergeCell ref="B204:C204"/>
    <mergeCell ref="D204:E204"/>
    <mergeCell ref="G204:H204"/>
    <mergeCell ref="B205:C205"/>
    <mergeCell ref="D205:E205"/>
    <mergeCell ref="G205:H205"/>
    <mergeCell ref="A201:H201"/>
    <mergeCell ref="B202:C202"/>
    <mergeCell ref="D202:E202"/>
    <mergeCell ref="G202:H202"/>
    <mergeCell ref="B203:C203"/>
    <mergeCell ref="D203:E203"/>
    <mergeCell ref="G203:H203"/>
    <mergeCell ref="B199:C199"/>
    <mergeCell ref="D199:E199"/>
    <mergeCell ref="G199:H199"/>
    <mergeCell ref="B200:C200"/>
    <mergeCell ref="D200:E200"/>
    <mergeCell ref="G200:H200"/>
    <mergeCell ref="B197:C197"/>
    <mergeCell ref="D197:E197"/>
    <mergeCell ref="G197:H197"/>
    <mergeCell ref="B198:C198"/>
    <mergeCell ref="D198:E198"/>
    <mergeCell ref="G198:H198"/>
    <mergeCell ref="A194:H194"/>
    <mergeCell ref="B195:C195"/>
    <mergeCell ref="D195:E195"/>
    <mergeCell ref="G195:H195"/>
    <mergeCell ref="B196:C196"/>
    <mergeCell ref="D196:E196"/>
    <mergeCell ref="G196:H196"/>
    <mergeCell ref="B192:C192"/>
    <mergeCell ref="D192:E192"/>
    <mergeCell ref="G192:H192"/>
    <mergeCell ref="B193:C193"/>
    <mergeCell ref="D193:E193"/>
    <mergeCell ref="G193:H193"/>
    <mergeCell ref="B190:C190"/>
    <mergeCell ref="D190:E190"/>
    <mergeCell ref="G190:H190"/>
    <mergeCell ref="B191:C191"/>
    <mergeCell ref="D191:E191"/>
    <mergeCell ref="G191:H191"/>
    <mergeCell ref="B188:C188"/>
    <mergeCell ref="D188:E188"/>
    <mergeCell ref="G188:H188"/>
    <mergeCell ref="B189:C189"/>
    <mergeCell ref="D189:E189"/>
    <mergeCell ref="G189:H189"/>
    <mergeCell ref="B186:C186"/>
    <mergeCell ref="D186:E186"/>
    <mergeCell ref="G186:H186"/>
    <mergeCell ref="B187:C187"/>
    <mergeCell ref="D187:E187"/>
    <mergeCell ref="G187:H187"/>
    <mergeCell ref="B184:C184"/>
    <mergeCell ref="D184:E184"/>
    <mergeCell ref="G184:H184"/>
    <mergeCell ref="B185:C185"/>
    <mergeCell ref="D185:E185"/>
    <mergeCell ref="G185:H185"/>
    <mergeCell ref="B182:C182"/>
    <mergeCell ref="D182:E182"/>
    <mergeCell ref="G182:H182"/>
    <mergeCell ref="B183:C183"/>
    <mergeCell ref="D183:E183"/>
    <mergeCell ref="G183:H183"/>
    <mergeCell ref="B180:C180"/>
    <mergeCell ref="D180:E180"/>
    <mergeCell ref="G180:H180"/>
    <mergeCell ref="B181:C181"/>
    <mergeCell ref="D181:E181"/>
    <mergeCell ref="G181:H181"/>
    <mergeCell ref="B178:C178"/>
    <mergeCell ref="D178:E178"/>
    <mergeCell ref="G178:H178"/>
    <mergeCell ref="B179:C179"/>
    <mergeCell ref="D179:E179"/>
    <mergeCell ref="G179:H179"/>
    <mergeCell ref="B176:C176"/>
    <mergeCell ref="D176:E176"/>
    <mergeCell ref="G176:H176"/>
    <mergeCell ref="B177:C177"/>
    <mergeCell ref="D177:E177"/>
    <mergeCell ref="G177:H177"/>
    <mergeCell ref="B174:C174"/>
    <mergeCell ref="D174:E174"/>
    <mergeCell ref="G174:H174"/>
    <mergeCell ref="B175:C175"/>
    <mergeCell ref="D175:E175"/>
    <mergeCell ref="G175:H175"/>
    <mergeCell ref="B172:C172"/>
    <mergeCell ref="D172:E172"/>
    <mergeCell ref="G172:H172"/>
    <mergeCell ref="B173:C173"/>
    <mergeCell ref="D173:E173"/>
    <mergeCell ref="G173:H173"/>
    <mergeCell ref="B170:C170"/>
    <mergeCell ref="D170:E170"/>
    <mergeCell ref="G170:H170"/>
    <mergeCell ref="B171:C171"/>
    <mergeCell ref="D171:E171"/>
    <mergeCell ref="G171:H171"/>
    <mergeCell ref="B166:C166"/>
    <mergeCell ref="D166:E166"/>
    <mergeCell ref="G166:H166"/>
    <mergeCell ref="B167:G167"/>
    <mergeCell ref="A168:H168"/>
    <mergeCell ref="B169:C169"/>
    <mergeCell ref="D169:E169"/>
    <mergeCell ref="G169:H169"/>
    <mergeCell ref="B164:C164"/>
    <mergeCell ref="D164:E164"/>
    <mergeCell ref="G164:H164"/>
    <mergeCell ref="B165:C165"/>
    <mergeCell ref="D165:E165"/>
    <mergeCell ref="G165:H165"/>
    <mergeCell ref="B162:C162"/>
    <mergeCell ref="D162:E162"/>
    <mergeCell ref="G162:H162"/>
    <mergeCell ref="B163:C163"/>
    <mergeCell ref="D163:E163"/>
    <mergeCell ref="G163:H163"/>
    <mergeCell ref="B160:C160"/>
    <mergeCell ref="D160:E160"/>
    <mergeCell ref="G160:H160"/>
    <mergeCell ref="B161:C161"/>
    <mergeCell ref="D161:E161"/>
    <mergeCell ref="G161:H161"/>
    <mergeCell ref="B158:C158"/>
    <mergeCell ref="D158:E158"/>
    <mergeCell ref="G158:H158"/>
    <mergeCell ref="B159:C159"/>
    <mergeCell ref="D159:E159"/>
    <mergeCell ref="G159:H159"/>
    <mergeCell ref="B156:C156"/>
    <mergeCell ref="D156:E156"/>
    <mergeCell ref="G156:H156"/>
    <mergeCell ref="B157:C157"/>
    <mergeCell ref="D157:E157"/>
    <mergeCell ref="G157:H157"/>
    <mergeCell ref="B154:C154"/>
    <mergeCell ref="D154:E154"/>
    <mergeCell ref="G154:H154"/>
    <mergeCell ref="B155:C155"/>
    <mergeCell ref="D155:E155"/>
    <mergeCell ref="G155:H155"/>
    <mergeCell ref="B152:C152"/>
    <mergeCell ref="D152:E152"/>
    <mergeCell ref="G152:H152"/>
    <mergeCell ref="B153:C153"/>
    <mergeCell ref="D153:E153"/>
    <mergeCell ref="G153:H153"/>
    <mergeCell ref="B150:C150"/>
    <mergeCell ref="D150:E150"/>
    <mergeCell ref="G150:H150"/>
    <mergeCell ref="B151:C151"/>
    <mergeCell ref="D151:E151"/>
    <mergeCell ref="G151:H151"/>
    <mergeCell ref="B148:C148"/>
    <mergeCell ref="D148:E148"/>
    <mergeCell ref="G148:H148"/>
    <mergeCell ref="B149:C149"/>
    <mergeCell ref="D149:E149"/>
    <mergeCell ref="G149:H149"/>
    <mergeCell ref="B146:C146"/>
    <mergeCell ref="D146:E146"/>
    <mergeCell ref="G146:H146"/>
    <mergeCell ref="B147:C147"/>
    <mergeCell ref="D147:E147"/>
    <mergeCell ref="G147:H147"/>
    <mergeCell ref="B144:C144"/>
    <mergeCell ref="D144:E144"/>
    <mergeCell ref="G144:H144"/>
    <mergeCell ref="B145:C145"/>
    <mergeCell ref="D145:E145"/>
    <mergeCell ref="G145:H145"/>
    <mergeCell ref="B142:C142"/>
    <mergeCell ref="D142:E142"/>
    <mergeCell ref="G142:H142"/>
    <mergeCell ref="B143:C143"/>
    <mergeCell ref="D143:E143"/>
    <mergeCell ref="G143:H143"/>
    <mergeCell ref="B140:C140"/>
    <mergeCell ref="D140:E140"/>
    <mergeCell ref="G140:H140"/>
    <mergeCell ref="B141:C141"/>
    <mergeCell ref="D141:E141"/>
    <mergeCell ref="G141:H141"/>
    <mergeCell ref="B138:C138"/>
    <mergeCell ref="D138:E138"/>
    <mergeCell ref="G138:H138"/>
    <mergeCell ref="B139:C139"/>
    <mergeCell ref="D139:E139"/>
    <mergeCell ref="G139:H139"/>
    <mergeCell ref="B136:C136"/>
    <mergeCell ref="D136:E136"/>
    <mergeCell ref="G136:H136"/>
    <mergeCell ref="B137:C137"/>
    <mergeCell ref="D137:E137"/>
    <mergeCell ref="G137:H137"/>
    <mergeCell ref="B134:C134"/>
    <mergeCell ref="D134:E134"/>
    <mergeCell ref="G134:H134"/>
    <mergeCell ref="B135:C135"/>
    <mergeCell ref="D135:E135"/>
    <mergeCell ref="G135:H135"/>
    <mergeCell ref="B132:C132"/>
    <mergeCell ref="D132:E132"/>
    <mergeCell ref="G132:H132"/>
    <mergeCell ref="B133:C133"/>
    <mergeCell ref="D133:E133"/>
    <mergeCell ref="G133:H133"/>
    <mergeCell ref="B130:C130"/>
    <mergeCell ref="D130:E130"/>
    <mergeCell ref="G130:H130"/>
    <mergeCell ref="B131:C131"/>
    <mergeCell ref="D131:E131"/>
    <mergeCell ref="G131:H131"/>
    <mergeCell ref="B128:C128"/>
    <mergeCell ref="D128:E128"/>
    <mergeCell ref="G128:H128"/>
    <mergeCell ref="B129:C129"/>
    <mergeCell ref="D129:E129"/>
    <mergeCell ref="G129:H129"/>
    <mergeCell ref="B126:C126"/>
    <mergeCell ref="D126:E126"/>
    <mergeCell ref="G126:H126"/>
    <mergeCell ref="B127:C127"/>
    <mergeCell ref="D127:E127"/>
    <mergeCell ref="G127:H127"/>
    <mergeCell ref="B124:C124"/>
    <mergeCell ref="D124:E124"/>
    <mergeCell ref="G124:H124"/>
    <mergeCell ref="B125:C125"/>
    <mergeCell ref="D125:E125"/>
    <mergeCell ref="G125:H125"/>
    <mergeCell ref="B122:C122"/>
    <mergeCell ref="D122:E122"/>
    <mergeCell ref="G122:H122"/>
    <mergeCell ref="B123:C123"/>
    <mergeCell ref="D123:E123"/>
    <mergeCell ref="G123:H123"/>
    <mergeCell ref="B120:C120"/>
    <mergeCell ref="D120:E120"/>
    <mergeCell ref="G120:H120"/>
    <mergeCell ref="B121:C121"/>
    <mergeCell ref="D121:E121"/>
    <mergeCell ref="G121:H121"/>
    <mergeCell ref="B118:C118"/>
    <mergeCell ref="D118:E118"/>
    <mergeCell ref="G118:H118"/>
    <mergeCell ref="B119:C119"/>
    <mergeCell ref="D119:E119"/>
    <mergeCell ref="G119:H119"/>
    <mergeCell ref="B115:C115"/>
    <mergeCell ref="D115:E115"/>
    <mergeCell ref="G115:H115"/>
    <mergeCell ref="A116:H116"/>
    <mergeCell ref="B117:C117"/>
    <mergeCell ref="D117:E117"/>
    <mergeCell ref="G117:H117"/>
    <mergeCell ref="B113:C113"/>
    <mergeCell ref="D113:E113"/>
    <mergeCell ref="G113:H113"/>
    <mergeCell ref="B114:C114"/>
    <mergeCell ref="D114:E114"/>
    <mergeCell ref="G114:H114"/>
    <mergeCell ref="B111:C111"/>
    <mergeCell ref="D111:E111"/>
    <mergeCell ref="G111:H111"/>
    <mergeCell ref="B112:C112"/>
    <mergeCell ref="D112:E112"/>
    <mergeCell ref="G112:H112"/>
    <mergeCell ref="B109:C109"/>
    <mergeCell ref="D109:E109"/>
    <mergeCell ref="G109:H109"/>
    <mergeCell ref="B110:C110"/>
    <mergeCell ref="D110:E110"/>
    <mergeCell ref="G110:H110"/>
    <mergeCell ref="B107:C107"/>
    <mergeCell ref="D107:E107"/>
    <mergeCell ref="G107:H107"/>
    <mergeCell ref="B108:C108"/>
    <mergeCell ref="D108:E108"/>
    <mergeCell ref="G108:H108"/>
    <mergeCell ref="B105:C105"/>
    <mergeCell ref="D105:E105"/>
    <mergeCell ref="G105:H105"/>
    <mergeCell ref="B106:C106"/>
    <mergeCell ref="D106:E106"/>
    <mergeCell ref="G106:H106"/>
    <mergeCell ref="B103:C103"/>
    <mergeCell ref="D103:E103"/>
    <mergeCell ref="G103:H103"/>
    <mergeCell ref="B104:C104"/>
    <mergeCell ref="D104:E104"/>
    <mergeCell ref="G104:H104"/>
    <mergeCell ref="B101:C101"/>
    <mergeCell ref="D101:E101"/>
    <mergeCell ref="G101:H101"/>
    <mergeCell ref="B102:C102"/>
    <mergeCell ref="D102:E102"/>
    <mergeCell ref="G102:H102"/>
    <mergeCell ref="B99:C99"/>
    <mergeCell ref="D99:E99"/>
    <mergeCell ref="G99:H99"/>
    <mergeCell ref="B100:C100"/>
    <mergeCell ref="D100:E100"/>
    <mergeCell ref="G100:H100"/>
    <mergeCell ref="B97:C97"/>
    <mergeCell ref="D97:E97"/>
    <mergeCell ref="G97:H97"/>
    <mergeCell ref="B98:C98"/>
    <mergeCell ref="D98:E98"/>
    <mergeCell ref="G98:H98"/>
    <mergeCell ref="B95:C95"/>
    <mergeCell ref="D95:E95"/>
    <mergeCell ref="G95:H95"/>
    <mergeCell ref="B96:C96"/>
    <mergeCell ref="D96:E96"/>
    <mergeCell ref="G96:H96"/>
    <mergeCell ref="B93:C93"/>
    <mergeCell ref="D93:E93"/>
    <mergeCell ref="G93:H93"/>
    <mergeCell ref="B94:C94"/>
    <mergeCell ref="D94:E94"/>
    <mergeCell ref="G94:H94"/>
    <mergeCell ref="B91:C91"/>
    <mergeCell ref="D91:E91"/>
    <mergeCell ref="G91:H91"/>
    <mergeCell ref="B92:C92"/>
    <mergeCell ref="D92:E92"/>
    <mergeCell ref="G92:H92"/>
    <mergeCell ref="B89:C89"/>
    <mergeCell ref="D89:E89"/>
    <mergeCell ref="G89:H89"/>
    <mergeCell ref="B90:C90"/>
    <mergeCell ref="D90:E90"/>
    <mergeCell ref="G90:H90"/>
    <mergeCell ref="B87:C87"/>
    <mergeCell ref="D87:E87"/>
    <mergeCell ref="G87:H87"/>
    <mergeCell ref="B88:C88"/>
    <mergeCell ref="D88:E88"/>
    <mergeCell ref="G88:H88"/>
    <mergeCell ref="B85:C85"/>
    <mergeCell ref="D85:E85"/>
    <mergeCell ref="G85:H85"/>
    <mergeCell ref="B86:C86"/>
    <mergeCell ref="D86:E86"/>
    <mergeCell ref="G86:H86"/>
    <mergeCell ref="B83:C83"/>
    <mergeCell ref="D83:E83"/>
    <mergeCell ref="G83:H83"/>
    <mergeCell ref="B84:C84"/>
    <mergeCell ref="D84:E84"/>
    <mergeCell ref="G84:H84"/>
    <mergeCell ref="B81:C81"/>
    <mergeCell ref="D81:E81"/>
    <mergeCell ref="G81:H81"/>
    <mergeCell ref="B82:C82"/>
    <mergeCell ref="D82:E82"/>
    <mergeCell ref="G82:H82"/>
    <mergeCell ref="B79:C79"/>
    <mergeCell ref="D79:E79"/>
    <mergeCell ref="G79:H79"/>
    <mergeCell ref="B80:C80"/>
    <mergeCell ref="D80:E80"/>
    <mergeCell ref="G80:H80"/>
    <mergeCell ref="B77:C77"/>
    <mergeCell ref="D77:E77"/>
    <mergeCell ref="G77:H77"/>
    <mergeCell ref="B78:C78"/>
    <mergeCell ref="D78:E78"/>
    <mergeCell ref="G78:H78"/>
    <mergeCell ref="B75:C75"/>
    <mergeCell ref="D75:E75"/>
    <mergeCell ref="G75:H75"/>
    <mergeCell ref="B76:C76"/>
    <mergeCell ref="D76:E76"/>
    <mergeCell ref="G76:H76"/>
    <mergeCell ref="B73:C73"/>
    <mergeCell ref="D73:E73"/>
    <mergeCell ref="G73:H73"/>
    <mergeCell ref="B74:C74"/>
    <mergeCell ref="D74:E74"/>
    <mergeCell ref="G74:H74"/>
    <mergeCell ref="B71:C71"/>
    <mergeCell ref="D71:E71"/>
    <mergeCell ref="G71:H71"/>
    <mergeCell ref="B72:C72"/>
    <mergeCell ref="D72:E72"/>
    <mergeCell ref="G72:H72"/>
    <mergeCell ref="B69:C69"/>
    <mergeCell ref="D69:E69"/>
    <mergeCell ref="G69:H69"/>
    <mergeCell ref="B70:C70"/>
    <mergeCell ref="D70:E70"/>
    <mergeCell ref="G70:H70"/>
    <mergeCell ref="B67:C67"/>
    <mergeCell ref="D67:E67"/>
    <mergeCell ref="G67:H67"/>
    <mergeCell ref="B68:C68"/>
    <mergeCell ref="D68:E68"/>
    <mergeCell ref="G68:H68"/>
    <mergeCell ref="B65:C65"/>
    <mergeCell ref="D65:E65"/>
    <mergeCell ref="G65:H65"/>
    <mergeCell ref="B66:C66"/>
    <mergeCell ref="D66:E66"/>
    <mergeCell ref="G66:H66"/>
    <mergeCell ref="B63:C63"/>
    <mergeCell ref="D63:E63"/>
    <mergeCell ref="G63:H63"/>
    <mergeCell ref="B64:C64"/>
    <mergeCell ref="D64:E64"/>
    <mergeCell ref="G64:H64"/>
    <mergeCell ref="B61:C61"/>
    <mergeCell ref="D61:E61"/>
    <mergeCell ref="G61:H61"/>
    <mergeCell ref="B62:C62"/>
    <mergeCell ref="D62:E62"/>
    <mergeCell ref="G62:H62"/>
    <mergeCell ref="B59:C59"/>
    <mergeCell ref="D59:E59"/>
    <mergeCell ref="G59:H59"/>
    <mergeCell ref="B60:C60"/>
    <mergeCell ref="D60:E60"/>
    <mergeCell ref="G60:H60"/>
    <mergeCell ref="B57:C57"/>
    <mergeCell ref="D57:E57"/>
    <mergeCell ref="G57:H57"/>
    <mergeCell ref="B58:C58"/>
    <mergeCell ref="D58:E58"/>
    <mergeCell ref="G58:H58"/>
    <mergeCell ref="B55:C55"/>
    <mergeCell ref="D55:E55"/>
    <mergeCell ref="G55:H55"/>
    <mergeCell ref="B56:C56"/>
    <mergeCell ref="D56:E56"/>
    <mergeCell ref="G56:H56"/>
    <mergeCell ref="B53:C53"/>
    <mergeCell ref="D53:E53"/>
    <mergeCell ref="G53:H53"/>
    <mergeCell ref="B54:C54"/>
    <mergeCell ref="D54:E54"/>
    <mergeCell ref="G54:H54"/>
    <mergeCell ref="B51:C51"/>
    <mergeCell ref="D51:E51"/>
    <mergeCell ref="G51:H51"/>
    <mergeCell ref="B52:C52"/>
    <mergeCell ref="D52:E52"/>
    <mergeCell ref="G52:H52"/>
    <mergeCell ref="B49:C49"/>
    <mergeCell ref="D49:E49"/>
    <mergeCell ref="G49:H49"/>
    <mergeCell ref="B50:C50"/>
    <mergeCell ref="D50:E50"/>
    <mergeCell ref="G50:H50"/>
    <mergeCell ref="B47:C47"/>
    <mergeCell ref="D47:E47"/>
    <mergeCell ref="G47:H47"/>
    <mergeCell ref="B48:C48"/>
    <mergeCell ref="D48:E48"/>
    <mergeCell ref="G48:H48"/>
    <mergeCell ref="B45:C45"/>
    <mergeCell ref="D45:E45"/>
    <mergeCell ref="G45:H45"/>
    <mergeCell ref="B46:C46"/>
    <mergeCell ref="D46:E46"/>
    <mergeCell ref="G46:H46"/>
    <mergeCell ref="B43:C43"/>
    <mergeCell ref="D43:E43"/>
    <mergeCell ref="G43:H43"/>
    <mergeCell ref="B44:C44"/>
    <mergeCell ref="D44:E44"/>
    <mergeCell ref="G44:H44"/>
    <mergeCell ref="B41:C41"/>
    <mergeCell ref="D41:E41"/>
    <mergeCell ref="G41:H41"/>
    <mergeCell ref="B42:C42"/>
    <mergeCell ref="D42:E42"/>
    <mergeCell ref="G42:H42"/>
    <mergeCell ref="A38:H38"/>
    <mergeCell ref="B39:C39"/>
    <mergeCell ref="D39:E39"/>
    <mergeCell ref="G39:H39"/>
    <mergeCell ref="B40:C40"/>
    <mergeCell ref="D40:E40"/>
    <mergeCell ref="G40:H40"/>
    <mergeCell ref="B36:C36"/>
    <mergeCell ref="D36:E36"/>
    <mergeCell ref="G36:H36"/>
    <mergeCell ref="B37:C37"/>
    <mergeCell ref="D37:E37"/>
    <mergeCell ref="G37:H37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B30:C30"/>
    <mergeCell ref="D30:E30"/>
    <mergeCell ref="G30:H30"/>
    <mergeCell ref="B31:C31"/>
    <mergeCell ref="D31:E31"/>
    <mergeCell ref="G31:H31"/>
    <mergeCell ref="B28:C28"/>
    <mergeCell ref="D28:E28"/>
    <mergeCell ref="G28:H28"/>
    <mergeCell ref="B29:C29"/>
    <mergeCell ref="D29:E29"/>
    <mergeCell ref="G29:H29"/>
    <mergeCell ref="B26:C26"/>
    <mergeCell ref="D26:E26"/>
    <mergeCell ref="G26:H26"/>
    <mergeCell ref="B27:C27"/>
    <mergeCell ref="D27:E27"/>
    <mergeCell ref="G27:H27"/>
    <mergeCell ref="B24:C24"/>
    <mergeCell ref="D24:E24"/>
    <mergeCell ref="G24:H24"/>
    <mergeCell ref="B25:C25"/>
    <mergeCell ref="D25:E25"/>
    <mergeCell ref="G25:H25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7:H17"/>
    <mergeCell ref="B18:C18"/>
    <mergeCell ref="D18:E18"/>
    <mergeCell ref="G18:H18"/>
    <mergeCell ref="B19:C19"/>
    <mergeCell ref="D19:E19"/>
    <mergeCell ref="G19:H19"/>
    <mergeCell ref="B15:C15"/>
    <mergeCell ref="D15:E15"/>
    <mergeCell ref="G15:H15"/>
    <mergeCell ref="B16:C16"/>
    <mergeCell ref="D16:E16"/>
    <mergeCell ref="G16:H16"/>
    <mergeCell ref="B13:C13"/>
    <mergeCell ref="D13:E13"/>
    <mergeCell ref="G13:H13"/>
    <mergeCell ref="B14:C14"/>
    <mergeCell ref="D14:E14"/>
    <mergeCell ref="G14:H14"/>
    <mergeCell ref="A11:H11"/>
    <mergeCell ref="B12:C12"/>
    <mergeCell ref="D12:E12"/>
    <mergeCell ref="G12:H12"/>
    <mergeCell ref="B8:C8"/>
    <mergeCell ref="D8:E8"/>
    <mergeCell ref="G8:H8"/>
    <mergeCell ref="B9:C9"/>
    <mergeCell ref="D9:E9"/>
    <mergeCell ref="G9:H9"/>
    <mergeCell ref="C3:D3"/>
    <mergeCell ref="A5:H5"/>
    <mergeCell ref="B6:C6"/>
    <mergeCell ref="D6:E6"/>
    <mergeCell ref="G6:H6"/>
    <mergeCell ref="B7:C7"/>
    <mergeCell ref="D7:E7"/>
    <mergeCell ref="G7:H7"/>
    <mergeCell ref="B10:C10"/>
    <mergeCell ref="D10:E10"/>
    <mergeCell ref="G10:H10"/>
  </mergeCells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306"/>
  <sheetViews>
    <sheetView workbookViewId="0">
      <selection activeCell="H37" sqref="H37:I37"/>
    </sheetView>
  </sheetViews>
  <sheetFormatPr defaultRowHeight="15"/>
  <cols>
    <col min="2" max="2" width="6" customWidth="1"/>
    <col min="3" max="3" width="9.5703125" bestFit="1" customWidth="1"/>
    <col min="4" max="4" width="26.28515625" customWidth="1"/>
    <col min="7" max="7" width="14.28515625" customWidth="1"/>
    <col min="9" max="9" width="19.28515625" customWidth="1"/>
  </cols>
  <sheetData>
    <row r="2" spans="2:9">
      <c r="C2" t="s">
        <v>404</v>
      </c>
      <c r="D2" t="s">
        <v>174</v>
      </c>
    </row>
    <row r="3" spans="2:9">
      <c r="C3" t="s">
        <v>405</v>
      </c>
      <c r="D3" t="s">
        <v>176</v>
      </c>
    </row>
    <row r="4" spans="2:9">
      <c r="C4" t="s">
        <v>406</v>
      </c>
      <c r="D4" s="285" t="s">
        <v>111</v>
      </c>
      <c r="E4" s="284"/>
    </row>
    <row r="5" spans="2:9">
      <c r="B5" s="281" t="s">
        <v>179</v>
      </c>
      <c r="C5" s="282"/>
      <c r="D5" s="282"/>
      <c r="E5" s="282"/>
      <c r="F5" s="282"/>
      <c r="G5" s="282"/>
      <c r="H5" s="282"/>
      <c r="I5" s="282"/>
    </row>
    <row r="6" spans="2:9">
      <c r="B6" s="184" t="s">
        <v>180</v>
      </c>
      <c r="C6" s="283" t="s">
        <v>181</v>
      </c>
      <c r="D6" s="284"/>
      <c r="E6" s="283" t="s">
        <v>182</v>
      </c>
      <c r="F6" s="284"/>
      <c r="G6" s="184" t="s">
        <v>183</v>
      </c>
      <c r="H6" s="283" t="s">
        <v>184</v>
      </c>
      <c r="I6" s="284"/>
    </row>
    <row r="7" spans="2:9">
      <c r="B7" s="184"/>
      <c r="C7" s="285" t="s">
        <v>185</v>
      </c>
      <c r="D7" s="284"/>
      <c r="E7" s="286">
        <v>157725.82999999999</v>
      </c>
      <c r="F7" s="284"/>
      <c r="G7" s="185" t="s">
        <v>186</v>
      </c>
      <c r="H7" s="285" t="s">
        <v>111</v>
      </c>
      <c r="I7" s="284"/>
    </row>
    <row r="8" spans="2:9">
      <c r="B8" s="185">
        <v>1</v>
      </c>
      <c r="C8" s="285" t="s">
        <v>187</v>
      </c>
      <c r="D8" s="284"/>
      <c r="E8" s="286">
        <v>162274.79</v>
      </c>
      <c r="F8" s="284"/>
      <c r="G8" s="185" t="s">
        <v>188</v>
      </c>
      <c r="H8" s="285" t="s">
        <v>111</v>
      </c>
      <c r="I8" s="284"/>
    </row>
    <row r="9" spans="2:9">
      <c r="B9" s="185">
        <v>3</v>
      </c>
      <c r="C9" s="285" t="s">
        <v>189</v>
      </c>
      <c r="D9" s="284"/>
      <c r="E9" s="286">
        <v>162339.93</v>
      </c>
      <c r="F9" s="284"/>
      <c r="G9" s="185" t="s">
        <v>190</v>
      </c>
      <c r="H9" s="285" t="s">
        <v>111</v>
      </c>
      <c r="I9" s="284"/>
    </row>
    <row r="10" spans="2:9">
      <c r="B10" s="186"/>
      <c r="C10" s="287"/>
      <c r="D10" s="284"/>
      <c r="E10" s="288">
        <v>482340.55</v>
      </c>
      <c r="F10" s="284"/>
      <c r="G10" s="186"/>
      <c r="H10" s="287"/>
      <c r="I10" s="284"/>
    </row>
    <row r="11" spans="2:9">
      <c r="B11" s="281" t="s">
        <v>195</v>
      </c>
      <c r="C11" s="282"/>
      <c r="D11" s="282"/>
      <c r="E11" s="282"/>
      <c r="F11" s="282"/>
      <c r="G11" s="282"/>
      <c r="H11" s="282"/>
      <c r="I11" s="282"/>
    </row>
    <row r="12" spans="2:9">
      <c r="B12" s="184" t="s">
        <v>180</v>
      </c>
      <c r="C12" s="283" t="s">
        <v>181</v>
      </c>
      <c r="D12" s="284"/>
      <c r="E12" s="283" t="s">
        <v>182</v>
      </c>
      <c r="F12" s="284"/>
      <c r="G12" s="184" t="s">
        <v>183</v>
      </c>
      <c r="H12" s="283" t="s">
        <v>184</v>
      </c>
      <c r="I12" s="284"/>
    </row>
    <row r="13" spans="2:9">
      <c r="B13" s="185">
        <v>1</v>
      </c>
      <c r="C13" s="285" t="s">
        <v>196</v>
      </c>
      <c r="D13" s="284"/>
      <c r="E13" s="286">
        <v>1910.41</v>
      </c>
      <c r="F13" s="284"/>
      <c r="G13" s="185" t="s">
        <v>199</v>
      </c>
      <c r="H13" s="285" t="s">
        <v>198</v>
      </c>
      <c r="I13" s="284"/>
    </row>
    <row r="14" spans="2:9">
      <c r="B14" s="185">
        <v>2</v>
      </c>
      <c r="C14" s="285" t="s">
        <v>200</v>
      </c>
      <c r="D14" s="284"/>
      <c r="E14" s="286">
        <v>2741.2</v>
      </c>
      <c r="F14" s="284"/>
      <c r="G14" s="185" t="s">
        <v>384</v>
      </c>
      <c r="H14" s="285" t="s">
        <v>198</v>
      </c>
      <c r="I14" s="284"/>
    </row>
    <row r="15" spans="2:9">
      <c r="B15" s="185">
        <v>3</v>
      </c>
      <c r="C15" s="285" t="s">
        <v>196</v>
      </c>
      <c r="D15" s="284"/>
      <c r="E15" s="286">
        <v>350.46</v>
      </c>
      <c r="F15" s="284"/>
      <c r="G15" s="185" t="s">
        <v>193</v>
      </c>
      <c r="H15" s="285" t="s">
        <v>198</v>
      </c>
      <c r="I15" s="284"/>
    </row>
    <row r="16" spans="2:9">
      <c r="B16" s="185">
        <v>4</v>
      </c>
      <c r="C16" s="285" t="s">
        <v>200</v>
      </c>
      <c r="D16" s="284"/>
      <c r="E16" s="286">
        <v>412.4</v>
      </c>
      <c r="F16" s="284"/>
      <c r="G16" s="185" t="s">
        <v>193</v>
      </c>
      <c r="H16" s="285" t="s">
        <v>198</v>
      </c>
      <c r="I16" s="284"/>
    </row>
    <row r="17" spans="2:9">
      <c r="B17" s="186"/>
      <c r="C17" s="287"/>
      <c r="D17" s="284"/>
      <c r="E17" s="288">
        <v>5414.4699999999993</v>
      </c>
      <c r="F17" s="284"/>
      <c r="G17" s="186"/>
      <c r="H17" s="287"/>
      <c r="I17" s="284"/>
    </row>
    <row r="18" spans="2:9">
      <c r="B18" s="281" t="s">
        <v>206</v>
      </c>
      <c r="C18" s="282"/>
      <c r="D18" s="282"/>
      <c r="E18" s="282"/>
      <c r="F18" s="282"/>
      <c r="G18" s="282"/>
      <c r="H18" s="282"/>
      <c r="I18" s="282"/>
    </row>
    <row r="19" spans="2:9">
      <c r="B19" s="184" t="s">
        <v>180</v>
      </c>
      <c r="C19" s="283" t="s">
        <v>181</v>
      </c>
      <c r="D19" s="284"/>
      <c r="E19" s="283" t="s">
        <v>182</v>
      </c>
      <c r="F19" s="284"/>
      <c r="G19" s="184" t="s">
        <v>183</v>
      </c>
      <c r="H19" s="283" t="s">
        <v>184</v>
      </c>
      <c r="I19" s="284"/>
    </row>
    <row r="20" spans="2:9">
      <c r="B20" s="185">
        <v>1</v>
      </c>
      <c r="C20" s="285" t="s">
        <v>211</v>
      </c>
      <c r="D20" s="284"/>
      <c r="E20" s="286">
        <v>309.32</v>
      </c>
      <c r="F20" s="284"/>
      <c r="G20" s="185" t="s">
        <v>290</v>
      </c>
      <c r="H20" s="285" t="s">
        <v>407</v>
      </c>
      <c r="I20" s="284"/>
    </row>
    <row r="21" spans="2:9">
      <c r="B21" s="185">
        <v>2</v>
      </c>
      <c r="C21" s="285" t="s">
        <v>408</v>
      </c>
      <c r="D21" s="284"/>
      <c r="E21" s="286">
        <v>244.7</v>
      </c>
      <c r="F21" s="284"/>
      <c r="G21" s="185" t="s">
        <v>366</v>
      </c>
      <c r="H21" s="285" t="s">
        <v>409</v>
      </c>
      <c r="I21" s="284"/>
    </row>
    <row r="22" spans="2:9">
      <c r="B22" s="185">
        <v>3</v>
      </c>
      <c r="C22" s="285" t="s">
        <v>226</v>
      </c>
      <c r="D22" s="284"/>
      <c r="E22" s="286">
        <v>309.32</v>
      </c>
      <c r="F22" s="284"/>
      <c r="G22" s="185" t="s">
        <v>290</v>
      </c>
      <c r="H22" s="285" t="s">
        <v>410</v>
      </c>
      <c r="I22" s="284"/>
    </row>
    <row r="23" spans="2:9">
      <c r="B23" s="185">
        <v>4</v>
      </c>
      <c r="C23" s="285" t="s">
        <v>209</v>
      </c>
      <c r="D23" s="284"/>
      <c r="E23" s="286">
        <v>568.55999999999995</v>
      </c>
      <c r="F23" s="284"/>
      <c r="G23" s="185" t="s">
        <v>290</v>
      </c>
      <c r="H23" s="285" t="s">
        <v>411</v>
      </c>
      <c r="I23" s="284"/>
    </row>
    <row r="24" spans="2:9">
      <c r="B24" s="185">
        <v>5</v>
      </c>
      <c r="C24" s="285" t="s">
        <v>412</v>
      </c>
      <c r="D24" s="284"/>
      <c r="E24" s="286">
        <v>30</v>
      </c>
      <c r="F24" s="284"/>
      <c r="G24" s="185" t="s">
        <v>296</v>
      </c>
      <c r="H24" s="285" t="s">
        <v>413</v>
      </c>
      <c r="I24" s="284"/>
    </row>
    <row r="25" spans="2:9">
      <c r="B25" s="185">
        <v>6</v>
      </c>
      <c r="C25" s="285" t="s">
        <v>412</v>
      </c>
      <c r="D25" s="284"/>
      <c r="E25" s="286">
        <v>30</v>
      </c>
      <c r="F25" s="284"/>
      <c r="G25" s="185" t="s">
        <v>296</v>
      </c>
      <c r="H25" s="285" t="s">
        <v>414</v>
      </c>
      <c r="I25" s="284"/>
    </row>
    <row r="26" spans="2:9">
      <c r="B26" s="185">
        <v>7</v>
      </c>
      <c r="C26" s="285" t="s">
        <v>415</v>
      </c>
      <c r="D26" s="284"/>
      <c r="E26" s="286">
        <v>406.26</v>
      </c>
      <c r="F26" s="284"/>
      <c r="G26" s="185" t="s">
        <v>290</v>
      </c>
      <c r="H26" s="285" t="s">
        <v>416</v>
      </c>
      <c r="I26" s="284"/>
    </row>
    <row r="27" spans="2:9">
      <c r="B27" s="185">
        <v>8</v>
      </c>
      <c r="C27" s="285" t="s">
        <v>417</v>
      </c>
      <c r="D27" s="284"/>
      <c r="E27" s="286">
        <v>30</v>
      </c>
      <c r="F27" s="284"/>
      <c r="G27" s="185" t="s">
        <v>349</v>
      </c>
      <c r="H27" s="285" t="s">
        <v>418</v>
      </c>
      <c r="I27" s="284"/>
    </row>
    <row r="28" spans="2:9">
      <c r="B28" s="185">
        <v>9</v>
      </c>
      <c r="C28" s="285" t="s">
        <v>419</v>
      </c>
      <c r="D28" s="284"/>
      <c r="E28" s="286">
        <v>62.7</v>
      </c>
      <c r="F28" s="284"/>
      <c r="G28" s="185" t="s">
        <v>349</v>
      </c>
      <c r="H28" s="285" t="s">
        <v>420</v>
      </c>
      <c r="I28" s="284"/>
    </row>
    <row r="29" spans="2:9">
      <c r="B29" s="185">
        <v>10</v>
      </c>
      <c r="C29" s="285" t="s">
        <v>211</v>
      </c>
      <c r="D29" s="284"/>
      <c r="E29" s="286">
        <v>154.66</v>
      </c>
      <c r="F29" s="284"/>
      <c r="G29" s="185" t="s">
        <v>301</v>
      </c>
      <c r="H29" s="285" t="s">
        <v>421</v>
      </c>
      <c r="I29" s="284"/>
    </row>
    <row r="30" spans="2:9">
      <c r="B30" s="185">
        <v>11</v>
      </c>
      <c r="C30" s="285" t="s">
        <v>207</v>
      </c>
      <c r="D30" s="284"/>
      <c r="E30" s="286">
        <v>237.6</v>
      </c>
      <c r="F30" s="284"/>
      <c r="G30" s="185" t="s">
        <v>422</v>
      </c>
      <c r="H30" s="285" t="s">
        <v>416</v>
      </c>
      <c r="I30" s="284"/>
    </row>
    <row r="31" spans="2:9">
      <c r="B31" s="185">
        <v>12</v>
      </c>
      <c r="C31" s="285" t="s">
        <v>211</v>
      </c>
      <c r="D31" s="284"/>
      <c r="E31" s="286">
        <v>154.66</v>
      </c>
      <c r="F31" s="284"/>
      <c r="G31" s="185" t="s">
        <v>423</v>
      </c>
      <c r="H31" s="285" t="s">
        <v>413</v>
      </c>
      <c r="I31" s="284"/>
    </row>
    <row r="32" spans="2:9">
      <c r="B32" s="185">
        <v>13</v>
      </c>
      <c r="C32" s="285" t="s">
        <v>211</v>
      </c>
      <c r="D32" s="284"/>
      <c r="E32" s="286">
        <v>154.66</v>
      </c>
      <c r="F32" s="284"/>
      <c r="G32" s="185" t="s">
        <v>290</v>
      </c>
      <c r="H32" s="285" t="s">
        <v>414</v>
      </c>
      <c r="I32" s="284"/>
    </row>
    <row r="33" spans="2:9">
      <c r="B33" s="185">
        <v>14</v>
      </c>
      <c r="C33" s="285" t="s">
        <v>211</v>
      </c>
      <c r="D33" s="284"/>
      <c r="E33" s="286">
        <v>62.7</v>
      </c>
      <c r="F33" s="284"/>
      <c r="G33" s="185" t="s">
        <v>290</v>
      </c>
      <c r="H33" s="285" t="s">
        <v>414</v>
      </c>
      <c r="I33" s="284"/>
    </row>
    <row r="34" spans="2:9">
      <c r="B34" s="185">
        <v>15</v>
      </c>
      <c r="C34" s="285" t="s">
        <v>211</v>
      </c>
      <c r="D34" s="284"/>
      <c r="E34" s="286">
        <v>154.66</v>
      </c>
      <c r="F34" s="284"/>
      <c r="G34" s="185" t="s">
        <v>201</v>
      </c>
      <c r="H34" s="285" t="s">
        <v>424</v>
      </c>
      <c r="I34" s="284"/>
    </row>
    <row r="35" spans="2:9">
      <c r="B35" s="185">
        <v>16</v>
      </c>
      <c r="C35" s="285" t="s">
        <v>211</v>
      </c>
      <c r="D35" s="284"/>
      <c r="E35" s="286">
        <v>154.66</v>
      </c>
      <c r="F35" s="284"/>
      <c r="G35" s="185" t="s">
        <v>273</v>
      </c>
      <c r="H35" s="285" t="s">
        <v>425</v>
      </c>
      <c r="I35" s="284"/>
    </row>
    <row r="36" spans="2:9">
      <c r="B36" s="185">
        <v>17</v>
      </c>
      <c r="C36" s="285" t="s">
        <v>211</v>
      </c>
      <c r="D36" s="284"/>
      <c r="E36" s="286">
        <v>188.1</v>
      </c>
      <c r="F36" s="284"/>
      <c r="G36" s="185" t="s">
        <v>426</v>
      </c>
      <c r="H36" s="285" t="s">
        <v>427</v>
      </c>
      <c r="I36" s="284"/>
    </row>
    <row r="37" spans="2:9">
      <c r="B37" s="185">
        <v>18</v>
      </c>
      <c r="C37" s="285" t="s">
        <v>211</v>
      </c>
      <c r="D37" s="284"/>
      <c r="E37" s="286">
        <v>188.1</v>
      </c>
      <c r="F37" s="284"/>
      <c r="G37" s="185" t="s">
        <v>426</v>
      </c>
      <c r="H37" s="285" t="s">
        <v>410</v>
      </c>
      <c r="I37" s="284"/>
    </row>
    <row r="38" spans="2:9">
      <c r="B38" s="185">
        <v>19</v>
      </c>
      <c r="C38" s="285" t="s">
        <v>428</v>
      </c>
      <c r="D38" s="284"/>
      <c r="E38" s="286">
        <v>188.1</v>
      </c>
      <c r="F38" s="284"/>
      <c r="G38" s="185" t="s">
        <v>426</v>
      </c>
      <c r="H38" s="285" t="s">
        <v>429</v>
      </c>
      <c r="I38" s="284"/>
    </row>
    <row r="39" spans="2:9">
      <c r="B39" s="185">
        <v>20</v>
      </c>
      <c r="C39" s="285" t="s">
        <v>428</v>
      </c>
      <c r="D39" s="284"/>
      <c r="E39" s="286">
        <v>188.1</v>
      </c>
      <c r="F39" s="284"/>
      <c r="G39" s="185" t="s">
        <v>426</v>
      </c>
      <c r="H39" s="285" t="s">
        <v>430</v>
      </c>
      <c r="I39" s="284"/>
    </row>
    <row r="40" spans="2:9">
      <c r="B40" s="185">
        <v>21</v>
      </c>
      <c r="C40" s="285" t="s">
        <v>211</v>
      </c>
      <c r="D40" s="284"/>
      <c r="E40" s="286">
        <v>188.1</v>
      </c>
      <c r="F40" s="284"/>
      <c r="G40" s="185" t="s">
        <v>426</v>
      </c>
      <c r="H40" s="285" t="s">
        <v>431</v>
      </c>
      <c r="I40" s="284"/>
    </row>
    <row r="41" spans="2:9">
      <c r="B41" s="185">
        <v>22</v>
      </c>
      <c r="C41" s="285" t="s">
        <v>211</v>
      </c>
      <c r="D41" s="284"/>
      <c r="E41" s="286">
        <v>188.1</v>
      </c>
      <c r="F41" s="284"/>
      <c r="G41" s="185" t="s">
        <v>426</v>
      </c>
      <c r="H41" s="285" t="s">
        <v>409</v>
      </c>
      <c r="I41" s="284"/>
    </row>
    <row r="42" spans="2:9">
      <c r="B42" s="185">
        <v>23</v>
      </c>
      <c r="C42" s="285" t="s">
        <v>211</v>
      </c>
      <c r="D42" s="284"/>
      <c r="E42" s="286">
        <v>231.99</v>
      </c>
      <c r="F42" s="284"/>
      <c r="G42" s="185" t="s">
        <v>228</v>
      </c>
      <c r="H42" s="285" t="s">
        <v>432</v>
      </c>
      <c r="I42" s="284"/>
    </row>
    <row r="43" spans="2:9">
      <c r="B43" s="185">
        <v>24</v>
      </c>
      <c r="C43" s="285" t="s">
        <v>211</v>
      </c>
      <c r="D43" s="284"/>
      <c r="E43" s="286">
        <v>231.99</v>
      </c>
      <c r="F43" s="284"/>
      <c r="G43" s="185" t="s">
        <v>228</v>
      </c>
      <c r="H43" s="285" t="s">
        <v>433</v>
      </c>
      <c r="I43" s="284"/>
    </row>
    <row r="44" spans="2:9">
      <c r="B44" s="185">
        <v>25</v>
      </c>
      <c r="C44" s="285" t="s">
        <v>211</v>
      </c>
      <c r="D44" s="284"/>
      <c r="E44" s="286">
        <v>154.66</v>
      </c>
      <c r="F44" s="284"/>
      <c r="G44" s="185" t="s">
        <v>228</v>
      </c>
      <c r="H44" s="285" t="s">
        <v>413</v>
      </c>
      <c r="I44" s="284"/>
    </row>
    <row r="45" spans="2:9">
      <c r="B45" s="185">
        <v>26</v>
      </c>
      <c r="C45" s="285" t="s">
        <v>211</v>
      </c>
      <c r="D45" s="284"/>
      <c r="E45" s="286">
        <v>62.7</v>
      </c>
      <c r="F45" s="284"/>
      <c r="G45" s="185" t="s">
        <v>231</v>
      </c>
      <c r="H45" s="285" t="s">
        <v>434</v>
      </c>
      <c r="I45" s="284"/>
    </row>
    <row r="46" spans="2:9">
      <c r="B46" s="185">
        <v>27</v>
      </c>
      <c r="C46" s="285" t="s">
        <v>211</v>
      </c>
      <c r="D46" s="284"/>
      <c r="E46" s="286">
        <v>125.4</v>
      </c>
      <c r="F46" s="284"/>
      <c r="G46" s="185" t="s">
        <v>231</v>
      </c>
      <c r="H46" s="285" t="s">
        <v>434</v>
      </c>
      <c r="I46" s="284"/>
    </row>
    <row r="47" spans="2:9">
      <c r="B47" s="185">
        <v>28</v>
      </c>
      <c r="C47" s="285" t="s">
        <v>211</v>
      </c>
      <c r="D47" s="284"/>
      <c r="E47" s="286">
        <v>188.1</v>
      </c>
      <c r="F47" s="284"/>
      <c r="G47" s="185" t="s">
        <v>231</v>
      </c>
      <c r="H47" s="285" t="s">
        <v>435</v>
      </c>
      <c r="I47" s="284"/>
    </row>
    <row r="48" spans="2:9">
      <c r="B48" s="185">
        <v>29</v>
      </c>
      <c r="C48" s="285" t="s">
        <v>211</v>
      </c>
      <c r="D48" s="284"/>
      <c r="E48" s="286">
        <v>309.32</v>
      </c>
      <c r="F48" s="284"/>
      <c r="G48" s="185" t="s">
        <v>224</v>
      </c>
      <c r="H48" s="285" t="s">
        <v>416</v>
      </c>
      <c r="I48" s="284"/>
    </row>
    <row r="49" spans="2:9">
      <c r="B49" s="185">
        <v>30</v>
      </c>
      <c r="C49" s="285" t="s">
        <v>211</v>
      </c>
      <c r="D49" s="284"/>
      <c r="E49" s="286">
        <v>309.32</v>
      </c>
      <c r="F49" s="284"/>
      <c r="G49" s="185" t="s">
        <v>384</v>
      </c>
      <c r="H49" s="285" t="s">
        <v>436</v>
      </c>
      <c r="I49" s="284"/>
    </row>
    <row r="50" spans="2:9">
      <c r="B50" s="185">
        <v>31</v>
      </c>
      <c r="C50" s="285" t="s">
        <v>211</v>
      </c>
      <c r="D50" s="284"/>
      <c r="E50" s="286">
        <v>309.32</v>
      </c>
      <c r="F50" s="284"/>
      <c r="G50" s="185" t="s">
        <v>224</v>
      </c>
      <c r="H50" s="285" t="s">
        <v>437</v>
      </c>
      <c r="I50" s="284"/>
    </row>
    <row r="51" spans="2:9">
      <c r="B51" s="185">
        <v>32</v>
      </c>
      <c r="C51" s="285" t="s">
        <v>211</v>
      </c>
      <c r="D51" s="284"/>
      <c r="E51" s="286">
        <v>309.32</v>
      </c>
      <c r="F51" s="284"/>
      <c r="G51" s="185" t="s">
        <v>224</v>
      </c>
      <c r="H51" s="285" t="s">
        <v>438</v>
      </c>
      <c r="I51" s="284"/>
    </row>
    <row r="52" spans="2:9">
      <c r="B52" s="185">
        <v>33</v>
      </c>
      <c r="C52" s="285" t="s">
        <v>211</v>
      </c>
      <c r="D52" s="284"/>
      <c r="E52" s="286">
        <v>231.99</v>
      </c>
      <c r="F52" s="284"/>
      <c r="G52" s="185" t="s">
        <v>199</v>
      </c>
      <c r="H52" s="285" t="s">
        <v>407</v>
      </c>
      <c r="I52" s="284"/>
    </row>
    <row r="53" spans="2:9">
      <c r="B53" s="185">
        <v>34</v>
      </c>
      <c r="C53" s="285" t="s">
        <v>241</v>
      </c>
      <c r="D53" s="284"/>
      <c r="E53" s="286">
        <v>677.1</v>
      </c>
      <c r="F53" s="284"/>
      <c r="G53" s="185" t="s">
        <v>233</v>
      </c>
      <c r="H53" s="285" t="s">
        <v>409</v>
      </c>
      <c r="I53" s="284"/>
    </row>
    <row r="54" spans="2:9">
      <c r="B54" s="185">
        <v>35</v>
      </c>
      <c r="C54" s="285" t="s">
        <v>419</v>
      </c>
      <c r="D54" s="284"/>
      <c r="E54" s="286">
        <v>154.66</v>
      </c>
      <c r="F54" s="284"/>
      <c r="G54" s="185" t="s">
        <v>218</v>
      </c>
      <c r="H54" s="285" t="s">
        <v>439</v>
      </c>
      <c r="I54" s="284"/>
    </row>
    <row r="55" spans="2:9">
      <c r="B55" s="185">
        <v>36</v>
      </c>
      <c r="C55" s="285" t="s">
        <v>211</v>
      </c>
      <c r="D55" s="284"/>
      <c r="E55" s="286">
        <v>154.66</v>
      </c>
      <c r="F55" s="284"/>
      <c r="G55" s="185" t="s">
        <v>218</v>
      </c>
      <c r="H55" s="285" t="s">
        <v>409</v>
      </c>
      <c r="I55" s="284"/>
    </row>
    <row r="56" spans="2:9">
      <c r="B56" s="185">
        <v>37</v>
      </c>
      <c r="C56" s="285" t="s">
        <v>211</v>
      </c>
      <c r="D56" s="284"/>
      <c r="E56" s="286">
        <v>309.32</v>
      </c>
      <c r="F56" s="284"/>
      <c r="G56" s="185" t="s">
        <v>233</v>
      </c>
      <c r="H56" s="285" t="s">
        <v>440</v>
      </c>
      <c r="I56" s="284"/>
    </row>
    <row r="57" spans="2:9">
      <c r="B57" s="185">
        <v>38</v>
      </c>
      <c r="C57" s="285" t="s">
        <v>211</v>
      </c>
      <c r="D57" s="284"/>
      <c r="E57" s="286">
        <v>155.4</v>
      </c>
      <c r="F57" s="284"/>
      <c r="G57" s="185" t="s">
        <v>384</v>
      </c>
      <c r="H57" s="285" t="s">
        <v>425</v>
      </c>
      <c r="I57" s="284"/>
    </row>
    <row r="58" spans="2:9">
      <c r="B58" s="185">
        <v>39</v>
      </c>
      <c r="C58" s="285" t="s">
        <v>419</v>
      </c>
      <c r="D58" s="284"/>
      <c r="E58" s="286">
        <v>309.32</v>
      </c>
      <c r="F58" s="284"/>
      <c r="G58" s="185" t="s">
        <v>384</v>
      </c>
      <c r="H58" s="285" t="s">
        <v>441</v>
      </c>
      <c r="I58" s="284"/>
    </row>
    <row r="59" spans="2:9">
      <c r="B59" s="185">
        <v>40</v>
      </c>
      <c r="C59" s="285" t="s">
        <v>226</v>
      </c>
      <c r="D59" s="284"/>
      <c r="E59" s="286">
        <v>154.66</v>
      </c>
      <c r="F59" s="284"/>
      <c r="G59" s="185" t="s">
        <v>224</v>
      </c>
      <c r="H59" s="285" t="s">
        <v>442</v>
      </c>
      <c r="I59" s="284"/>
    </row>
    <row r="60" spans="2:9">
      <c r="B60" s="185">
        <v>41</v>
      </c>
      <c r="C60" s="285" t="s">
        <v>226</v>
      </c>
      <c r="D60" s="284"/>
      <c r="E60" s="286">
        <v>62.7</v>
      </c>
      <c r="F60" s="284"/>
      <c r="G60" s="185" t="s">
        <v>233</v>
      </c>
      <c r="H60" s="285" t="s">
        <v>443</v>
      </c>
      <c r="I60" s="284"/>
    </row>
    <row r="61" spans="2:9">
      <c r="B61" s="185">
        <v>43</v>
      </c>
      <c r="C61" s="285" t="s">
        <v>226</v>
      </c>
      <c r="D61" s="284"/>
      <c r="E61" s="286">
        <v>188.1</v>
      </c>
      <c r="F61" s="284"/>
      <c r="G61" s="185" t="s">
        <v>233</v>
      </c>
      <c r="H61" s="285" t="s">
        <v>407</v>
      </c>
      <c r="I61" s="284"/>
    </row>
    <row r="62" spans="2:9">
      <c r="B62" s="185">
        <v>44</v>
      </c>
      <c r="C62" s="285" t="s">
        <v>226</v>
      </c>
      <c r="D62" s="284"/>
      <c r="E62" s="286">
        <v>62.7</v>
      </c>
      <c r="F62" s="284"/>
      <c r="G62" s="185" t="s">
        <v>296</v>
      </c>
      <c r="H62" s="285" t="s">
        <v>414</v>
      </c>
      <c r="I62" s="284"/>
    </row>
    <row r="63" spans="2:9">
      <c r="B63" s="185">
        <v>45</v>
      </c>
      <c r="C63" s="285" t="s">
        <v>211</v>
      </c>
      <c r="D63" s="284"/>
      <c r="E63" s="286">
        <v>30</v>
      </c>
      <c r="F63" s="284"/>
      <c r="G63" s="185" t="s">
        <v>221</v>
      </c>
      <c r="H63" s="285" t="s">
        <v>444</v>
      </c>
      <c r="I63" s="284"/>
    </row>
    <row r="64" spans="2:9">
      <c r="B64" s="185">
        <v>46</v>
      </c>
      <c r="C64" s="285" t="s">
        <v>226</v>
      </c>
      <c r="D64" s="284"/>
      <c r="E64" s="286">
        <v>30</v>
      </c>
      <c r="F64" s="284"/>
      <c r="G64" s="185" t="s">
        <v>221</v>
      </c>
      <c r="H64" s="285" t="s">
        <v>445</v>
      </c>
      <c r="I64" s="284"/>
    </row>
    <row r="65" spans="2:9">
      <c r="B65" s="185">
        <v>47</v>
      </c>
      <c r="C65" s="285" t="s">
        <v>268</v>
      </c>
      <c r="D65" s="284"/>
      <c r="E65" s="286">
        <v>317.52</v>
      </c>
      <c r="F65" s="284"/>
      <c r="G65" s="185" t="s">
        <v>269</v>
      </c>
      <c r="H65" s="285" t="s">
        <v>446</v>
      </c>
      <c r="I65" s="284"/>
    </row>
    <row r="66" spans="2:9">
      <c r="B66" s="185">
        <v>48</v>
      </c>
      <c r="C66" s="285" t="s">
        <v>447</v>
      </c>
      <c r="D66" s="284"/>
      <c r="E66" s="286">
        <v>317.52</v>
      </c>
      <c r="F66" s="284"/>
      <c r="G66" s="185" t="s">
        <v>269</v>
      </c>
      <c r="H66" s="285" t="s">
        <v>416</v>
      </c>
      <c r="I66" s="284"/>
    </row>
    <row r="67" spans="2:9">
      <c r="B67" s="185">
        <v>49</v>
      </c>
      <c r="C67" s="285" t="s">
        <v>211</v>
      </c>
      <c r="D67" s="284"/>
      <c r="E67" s="286">
        <v>309.32</v>
      </c>
      <c r="F67" s="284"/>
      <c r="G67" s="185" t="s">
        <v>233</v>
      </c>
      <c r="H67" s="285" t="s">
        <v>448</v>
      </c>
      <c r="I67" s="284"/>
    </row>
    <row r="68" spans="2:9">
      <c r="B68" s="185">
        <v>50</v>
      </c>
      <c r="C68" s="285" t="s">
        <v>211</v>
      </c>
      <c r="D68" s="284"/>
      <c r="E68" s="286">
        <v>231.99</v>
      </c>
      <c r="F68" s="284"/>
      <c r="G68" s="185" t="s">
        <v>394</v>
      </c>
      <c r="H68" s="285" t="s">
        <v>418</v>
      </c>
      <c r="I68" s="284"/>
    </row>
    <row r="69" spans="2:9">
      <c r="B69" s="185">
        <v>51</v>
      </c>
      <c r="C69" s="285" t="s">
        <v>447</v>
      </c>
      <c r="D69" s="284"/>
      <c r="E69" s="286">
        <v>317.52</v>
      </c>
      <c r="F69" s="284"/>
      <c r="G69" s="185" t="s">
        <v>269</v>
      </c>
      <c r="H69" s="285" t="s">
        <v>449</v>
      </c>
      <c r="I69" s="284"/>
    </row>
    <row r="70" spans="2:9">
      <c r="B70" s="185">
        <v>52</v>
      </c>
      <c r="C70" s="285" t="s">
        <v>450</v>
      </c>
      <c r="D70" s="284"/>
      <c r="E70" s="286">
        <v>317.52</v>
      </c>
      <c r="F70" s="284"/>
      <c r="G70" s="185" t="s">
        <v>269</v>
      </c>
      <c r="H70" s="285" t="s">
        <v>448</v>
      </c>
      <c r="I70" s="284"/>
    </row>
    <row r="71" spans="2:9">
      <c r="B71" s="185">
        <v>53</v>
      </c>
      <c r="C71" s="285" t="s">
        <v>226</v>
      </c>
      <c r="D71" s="284"/>
      <c r="E71" s="286">
        <v>309.32</v>
      </c>
      <c r="F71" s="284"/>
      <c r="G71" s="185" t="s">
        <v>203</v>
      </c>
      <c r="H71" s="285" t="s">
        <v>451</v>
      </c>
      <c r="I71" s="284"/>
    </row>
    <row r="72" spans="2:9">
      <c r="B72" s="185">
        <v>54</v>
      </c>
      <c r="C72" s="285" t="s">
        <v>226</v>
      </c>
      <c r="D72" s="284"/>
      <c r="E72" s="286">
        <v>309.32</v>
      </c>
      <c r="F72" s="284"/>
      <c r="G72" s="185" t="s">
        <v>258</v>
      </c>
      <c r="H72" s="285" t="s">
        <v>443</v>
      </c>
      <c r="I72" s="284"/>
    </row>
    <row r="73" spans="2:9">
      <c r="B73" s="185">
        <v>55</v>
      </c>
      <c r="C73" s="285" t="s">
        <v>452</v>
      </c>
      <c r="D73" s="284"/>
      <c r="E73" s="286">
        <v>390.44</v>
      </c>
      <c r="F73" s="284"/>
      <c r="G73" s="185" t="s">
        <v>290</v>
      </c>
      <c r="H73" s="285" t="s">
        <v>453</v>
      </c>
      <c r="I73" s="284"/>
    </row>
    <row r="74" spans="2:9">
      <c r="B74" s="185">
        <v>56</v>
      </c>
      <c r="C74" s="285" t="s">
        <v>226</v>
      </c>
      <c r="D74" s="284"/>
      <c r="E74" s="286">
        <v>309.32</v>
      </c>
      <c r="F74" s="284"/>
      <c r="G74" s="185" t="s">
        <v>290</v>
      </c>
      <c r="H74" s="285" t="s">
        <v>454</v>
      </c>
      <c r="I74" s="284"/>
    </row>
    <row r="75" spans="2:9">
      <c r="B75" s="185">
        <v>57</v>
      </c>
      <c r="C75" s="285" t="s">
        <v>226</v>
      </c>
      <c r="D75" s="284"/>
      <c r="E75" s="286">
        <v>309.32</v>
      </c>
      <c r="F75" s="284"/>
      <c r="G75" s="185" t="s">
        <v>290</v>
      </c>
      <c r="H75" s="285" t="s">
        <v>455</v>
      </c>
      <c r="I75" s="284"/>
    </row>
    <row r="76" spans="2:9">
      <c r="B76" s="185">
        <v>58</v>
      </c>
      <c r="C76" s="285" t="s">
        <v>226</v>
      </c>
      <c r="D76" s="284"/>
      <c r="E76" s="286">
        <v>309.32</v>
      </c>
      <c r="F76" s="284"/>
      <c r="G76" s="185" t="s">
        <v>290</v>
      </c>
      <c r="H76" s="285" t="s">
        <v>456</v>
      </c>
      <c r="I76" s="284"/>
    </row>
    <row r="77" spans="2:9">
      <c r="B77" s="185">
        <v>59</v>
      </c>
      <c r="C77" s="285" t="s">
        <v>226</v>
      </c>
      <c r="D77" s="284"/>
      <c r="E77" s="286">
        <v>309.32</v>
      </c>
      <c r="F77" s="284"/>
      <c r="G77" s="185" t="s">
        <v>290</v>
      </c>
      <c r="H77" s="285" t="s">
        <v>457</v>
      </c>
      <c r="I77" s="284"/>
    </row>
    <row r="78" spans="2:9">
      <c r="B78" s="185">
        <v>60</v>
      </c>
      <c r="C78" s="285" t="s">
        <v>226</v>
      </c>
      <c r="D78" s="284"/>
      <c r="E78" s="286">
        <v>231.99</v>
      </c>
      <c r="F78" s="284"/>
      <c r="G78" s="185" t="s">
        <v>203</v>
      </c>
      <c r="H78" s="285" t="s">
        <v>409</v>
      </c>
      <c r="I78" s="284"/>
    </row>
    <row r="79" spans="2:9">
      <c r="B79" s="185">
        <v>61</v>
      </c>
      <c r="C79" s="285" t="s">
        <v>458</v>
      </c>
      <c r="D79" s="284"/>
      <c r="E79" s="286">
        <v>60</v>
      </c>
      <c r="F79" s="284"/>
      <c r="G79" s="185" t="s">
        <v>203</v>
      </c>
      <c r="H79" s="285" t="s">
        <v>407</v>
      </c>
      <c r="I79" s="284"/>
    </row>
    <row r="80" spans="2:9">
      <c r="B80" s="185">
        <v>62</v>
      </c>
      <c r="C80" s="285" t="s">
        <v>259</v>
      </c>
      <c r="D80" s="284"/>
      <c r="E80" s="286">
        <v>136.19999999999999</v>
      </c>
      <c r="F80" s="284"/>
      <c r="G80" s="185" t="s">
        <v>270</v>
      </c>
      <c r="H80" s="285" t="s">
        <v>433</v>
      </c>
      <c r="I80" s="284"/>
    </row>
    <row r="81" spans="2:9">
      <c r="B81" s="185">
        <v>63</v>
      </c>
      <c r="C81" s="285" t="s">
        <v>268</v>
      </c>
      <c r="D81" s="284"/>
      <c r="E81" s="286">
        <v>317.52</v>
      </c>
      <c r="F81" s="284"/>
      <c r="G81" s="185" t="s">
        <v>276</v>
      </c>
      <c r="H81" s="285" t="s">
        <v>437</v>
      </c>
      <c r="I81" s="284"/>
    </row>
    <row r="82" spans="2:9">
      <c r="B82" s="185">
        <v>64</v>
      </c>
      <c r="C82" s="285" t="s">
        <v>452</v>
      </c>
      <c r="D82" s="284"/>
      <c r="E82" s="286">
        <v>390.44</v>
      </c>
      <c r="F82" s="284"/>
      <c r="G82" s="185" t="s">
        <v>290</v>
      </c>
      <c r="H82" s="285" t="s">
        <v>459</v>
      </c>
      <c r="I82" s="284"/>
    </row>
    <row r="83" spans="2:9">
      <c r="B83" s="185">
        <v>65</v>
      </c>
      <c r="C83" s="285" t="s">
        <v>209</v>
      </c>
      <c r="D83" s="284"/>
      <c r="E83" s="286">
        <v>568.55999999999995</v>
      </c>
      <c r="F83" s="284"/>
      <c r="G83" s="187" t="s">
        <v>290</v>
      </c>
      <c r="H83" s="292" t="s">
        <v>460</v>
      </c>
      <c r="I83" s="291"/>
    </row>
    <row r="84" spans="2:9">
      <c r="B84" s="185">
        <v>66</v>
      </c>
      <c r="C84" s="285" t="s">
        <v>226</v>
      </c>
      <c r="D84" s="284"/>
      <c r="E84" s="286">
        <v>30</v>
      </c>
      <c r="F84" s="284"/>
      <c r="G84" s="187" t="s">
        <v>270</v>
      </c>
      <c r="H84" s="292" t="s">
        <v>449</v>
      </c>
      <c r="I84" s="291"/>
    </row>
    <row r="85" spans="2:9">
      <c r="B85" s="186"/>
      <c r="C85" s="287"/>
      <c r="D85" s="284"/>
      <c r="E85" s="288">
        <v>14738.249999999998</v>
      </c>
      <c r="F85" s="284"/>
      <c r="G85" s="186"/>
      <c r="H85" s="287"/>
      <c r="I85" s="284"/>
    </row>
    <row r="86" spans="2:9">
      <c r="B86" s="281" t="s">
        <v>293</v>
      </c>
      <c r="C86" s="282"/>
      <c r="D86" s="282"/>
      <c r="E86" s="282"/>
      <c r="F86" s="282"/>
      <c r="G86" s="282"/>
      <c r="H86" s="282"/>
      <c r="I86" s="282"/>
    </row>
    <row r="87" spans="2:9">
      <c r="B87" s="184" t="s">
        <v>180</v>
      </c>
      <c r="C87" s="283" t="s">
        <v>181</v>
      </c>
      <c r="D87" s="284"/>
      <c r="E87" s="283" t="s">
        <v>182</v>
      </c>
      <c r="F87" s="284"/>
      <c r="G87" s="184" t="s">
        <v>183</v>
      </c>
      <c r="H87" s="283" t="s">
        <v>184</v>
      </c>
      <c r="I87" s="284"/>
    </row>
    <row r="88" spans="2:9">
      <c r="B88" s="185">
        <v>1</v>
      </c>
      <c r="C88" s="285" t="s">
        <v>302</v>
      </c>
      <c r="D88" s="284"/>
      <c r="E88" s="286">
        <v>105</v>
      </c>
      <c r="F88" s="284"/>
      <c r="G88" s="185" t="s">
        <v>290</v>
      </c>
      <c r="H88" s="285" t="s">
        <v>407</v>
      </c>
      <c r="I88" s="284"/>
    </row>
    <row r="89" spans="2:9">
      <c r="B89" s="185">
        <v>2</v>
      </c>
      <c r="C89" s="285" t="s">
        <v>302</v>
      </c>
      <c r="D89" s="284"/>
      <c r="E89" s="286">
        <v>105</v>
      </c>
      <c r="F89" s="284"/>
      <c r="G89" s="185" t="s">
        <v>290</v>
      </c>
      <c r="H89" s="285" t="s">
        <v>410</v>
      </c>
      <c r="I89" s="284"/>
    </row>
    <row r="90" spans="2:9">
      <c r="B90" s="185">
        <v>3</v>
      </c>
      <c r="C90" s="285" t="s">
        <v>306</v>
      </c>
      <c r="D90" s="284"/>
      <c r="E90" s="286">
        <v>805.25</v>
      </c>
      <c r="F90" s="284"/>
      <c r="G90" s="185" t="s">
        <v>290</v>
      </c>
      <c r="H90" s="285" t="s">
        <v>411</v>
      </c>
      <c r="I90" s="284"/>
    </row>
    <row r="91" spans="2:9">
      <c r="B91" s="185">
        <v>4</v>
      </c>
      <c r="C91" s="285" t="s">
        <v>461</v>
      </c>
      <c r="D91" s="284"/>
      <c r="E91" s="286">
        <v>374</v>
      </c>
      <c r="F91" s="284"/>
      <c r="G91" s="185" t="s">
        <v>290</v>
      </c>
      <c r="H91" s="285" t="s">
        <v>416</v>
      </c>
      <c r="I91" s="284"/>
    </row>
    <row r="92" spans="2:9">
      <c r="B92" s="185">
        <v>5</v>
      </c>
      <c r="C92" s="285" t="s">
        <v>302</v>
      </c>
      <c r="D92" s="284"/>
      <c r="E92" s="286">
        <v>50</v>
      </c>
      <c r="F92" s="284"/>
      <c r="G92" s="185" t="s">
        <v>301</v>
      </c>
      <c r="H92" s="285" t="s">
        <v>421</v>
      </c>
      <c r="I92" s="284"/>
    </row>
    <row r="93" spans="2:9">
      <c r="B93" s="185">
        <v>6</v>
      </c>
      <c r="C93" s="285" t="s">
        <v>462</v>
      </c>
      <c r="D93" s="284"/>
      <c r="E93" s="286">
        <v>178.94</v>
      </c>
      <c r="F93" s="284"/>
      <c r="G93" s="185" t="s">
        <v>463</v>
      </c>
      <c r="H93" s="285" t="s">
        <v>409</v>
      </c>
      <c r="I93" s="284"/>
    </row>
    <row r="94" spans="2:9">
      <c r="B94" s="185">
        <v>7</v>
      </c>
      <c r="C94" s="285" t="s">
        <v>302</v>
      </c>
      <c r="D94" s="284"/>
      <c r="E94" s="286">
        <v>25</v>
      </c>
      <c r="F94" s="284"/>
      <c r="G94" s="185" t="s">
        <v>423</v>
      </c>
      <c r="H94" s="285" t="s">
        <v>413</v>
      </c>
      <c r="I94" s="284"/>
    </row>
    <row r="95" spans="2:9">
      <c r="B95" s="185">
        <v>8</v>
      </c>
      <c r="C95" s="285" t="s">
        <v>302</v>
      </c>
      <c r="D95" s="284"/>
      <c r="E95" s="286">
        <v>30</v>
      </c>
      <c r="F95" s="284"/>
      <c r="G95" s="185" t="s">
        <v>290</v>
      </c>
      <c r="H95" s="285" t="s">
        <v>414</v>
      </c>
      <c r="I95" s="284"/>
    </row>
    <row r="96" spans="2:9">
      <c r="B96" s="185">
        <v>9</v>
      </c>
      <c r="C96" s="285" t="s">
        <v>302</v>
      </c>
      <c r="D96" s="284"/>
      <c r="E96" s="286">
        <v>80</v>
      </c>
      <c r="F96" s="284"/>
      <c r="G96" s="185" t="s">
        <v>201</v>
      </c>
      <c r="H96" s="285" t="s">
        <v>424</v>
      </c>
      <c r="I96" s="284"/>
    </row>
    <row r="97" spans="2:9">
      <c r="B97" s="185">
        <v>10</v>
      </c>
      <c r="C97" s="285" t="s">
        <v>464</v>
      </c>
      <c r="D97" s="284"/>
      <c r="E97" s="286">
        <v>80</v>
      </c>
      <c r="F97" s="284"/>
      <c r="G97" s="185" t="s">
        <v>273</v>
      </c>
      <c r="H97" s="285" t="s">
        <v>425</v>
      </c>
      <c r="I97" s="284"/>
    </row>
    <row r="98" spans="2:9">
      <c r="B98" s="185">
        <v>11</v>
      </c>
      <c r="C98" s="285" t="s">
        <v>294</v>
      </c>
      <c r="D98" s="284"/>
      <c r="E98" s="286">
        <v>140</v>
      </c>
      <c r="F98" s="284"/>
      <c r="G98" s="185" t="s">
        <v>228</v>
      </c>
      <c r="H98" s="285" t="s">
        <v>432</v>
      </c>
      <c r="I98" s="284"/>
    </row>
    <row r="99" spans="2:9">
      <c r="B99" s="185">
        <v>12</v>
      </c>
      <c r="C99" s="285" t="s">
        <v>302</v>
      </c>
      <c r="D99" s="284"/>
      <c r="E99" s="286">
        <v>140</v>
      </c>
      <c r="F99" s="284"/>
      <c r="G99" s="185" t="s">
        <v>228</v>
      </c>
      <c r="H99" s="285" t="s">
        <v>433</v>
      </c>
      <c r="I99" s="284"/>
    </row>
    <row r="100" spans="2:9">
      <c r="B100" s="185">
        <v>13</v>
      </c>
      <c r="C100" s="285" t="s">
        <v>302</v>
      </c>
      <c r="D100" s="284"/>
      <c r="E100" s="286">
        <v>40</v>
      </c>
      <c r="F100" s="284"/>
      <c r="G100" s="185" t="s">
        <v>228</v>
      </c>
      <c r="H100" s="285" t="s">
        <v>413</v>
      </c>
      <c r="I100" s="284"/>
    </row>
    <row r="101" spans="2:9">
      <c r="B101" s="185">
        <v>14</v>
      </c>
      <c r="C101" s="285" t="s">
        <v>302</v>
      </c>
      <c r="D101" s="284"/>
      <c r="E101" s="286">
        <v>105</v>
      </c>
      <c r="F101" s="284"/>
      <c r="G101" s="185" t="s">
        <v>224</v>
      </c>
      <c r="H101" s="285" t="s">
        <v>416</v>
      </c>
      <c r="I101" s="284"/>
    </row>
    <row r="102" spans="2:9">
      <c r="B102" s="185">
        <v>15</v>
      </c>
      <c r="C102" s="285" t="s">
        <v>302</v>
      </c>
      <c r="D102" s="284"/>
      <c r="E102" s="286">
        <v>105</v>
      </c>
      <c r="F102" s="284"/>
      <c r="G102" s="185" t="s">
        <v>384</v>
      </c>
      <c r="H102" s="285" t="s">
        <v>436</v>
      </c>
      <c r="I102" s="284"/>
    </row>
    <row r="103" spans="2:9">
      <c r="B103" s="185">
        <v>16</v>
      </c>
      <c r="C103" s="285" t="s">
        <v>302</v>
      </c>
      <c r="D103" s="284"/>
      <c r="E103" s="286">
        <v>105</v>
      </c>
      <c r="F103" s="284"/>
      <c r="G103" s="185" t="s">
        <v>224</v>
      </c>
      <c r="H103" s="285" t="s">
        <v>437</v>
      </c>
      <c r="I103" s="284"/>
    </row>
    <row r="104" spans="2:9">
      <c r="B104" s="185">
        <v>17</v>
      </c>
      <c r="C104" s="285" t="s">
        <v>302</v>
      </c>
      <c r="D104" s="284"/>
      <c r="E104" s="286">
        <v>105</v>
      </c>
      <c r="F104" s="284"/>
      <c r="G104" s="185" t="s">
        <v>224</v>
      </c>
      <c r="H104" s="285" t="s">
        <v>438</v>
      </c>
      <c r="I104" s="284"/>
    </row>
    <row r="105" spans="2:9">
      <c r="B105" s="185">
        <v>18</v>
      </c>
      <c r="C105" s="285" t="s">
        <v>302</v>
      </c>
      <c r="D105" s="284"/>
      <c r="E105" s="286">
        <v>108</v>
      </c>
      <c r="F105" s="284"/>
      <c r="G105" s="185" t="s">
        <v>199</v>
      </c>
      <c r="H105" s="285" t="s">
        <v>407</v>
      </c>
      <c r="I105" s="284"/>
    </row>
    <row r="106" spans="2:9">
      <c r="B106" s="185">
        <v>19</v>
      </c>
      <c r="C106" s="285" t="s">
        <v>465</v>
      </c>
      <c r="D106" s="284"/>
      <c r="E106" s="286">
        <v>70.5</v>
      </c>
      <c r="F106" s="284"/>
      <c r="G106" s="185" t="s">
        <v>218</v>
      </c>
      <c r="H106" s="285" t="s">
        <v>439</v>
      </c>
      <c r="I106" s="284"/>
    </row>
    <row r="107" spans="2:9">
      <c r="B107" s="185">
        <v>20</v>
      </c>
      <c r="C107" s="285" t="s">
        <v>302</v>
      </c>
      <c r="D107" s="284"/>
      <c r="E107" s="286">
        <v>105</v>
      </c>
      <c r="F107" s="284"/>
      <c r="G107" s="185" t="s">
        <v>233</v>
      </c>
      <c r="H107" s="285" t="s">
        <v>440</v>
      </c>
      <c r="I107" s="284"/>
    </row>
    <row r="108" spans="2:9">
      <c r="B108" s="185">
        <v>21</v>
      </c>
      <c r="C108" s="285" t="s">
        <v>302</v>
      </c>
      <c r="D108" s="284"/>
      <c r="E108" s="286">
        <v>105</v>
      </c>
      <c r="F108" s="284"/>
      <c r="G108" s="185" t="s">
        <v>384</v>
      </c>
      <c r="H108" s="285" t="s">
        <v>441</v>
      </c>
      <c r="I108" s="284"/>
    </row>
    <row r="109" spans="2:9">
      <c r="B109" s="185">
        <v>22</v>
      </c>
      <c r="C109" s="285" t="s">
        <v>302</v>
      </c>
      <c r="D109" s="284"/>
      <c r="E109" s="286">
        <v>40</v>
      </c>
      <c r="F109" s="284"/>
      <c r="G109" s="185" t="s">
        <v>224</v>
      </c>
      <c r="H109" s="285" t="s">
        <v>442</v>
      </c>
      <c r="I109" s="284"/>
    </row>
    <row r="110" spans="2:9">
      <c r="B110" s="185">
        <v>23</v>
      </c>
      <c r="C110" s="285" t="s">
        <v>466</v>
      </c>
      <c r="D110" s="284"/>
      <c r="E110" s="286">
        <v>168.82</v>
      </c>
      <c r="F110" s="284"/>
      <c r="G110" s="185" t="s">
        <v>269</v>
      </c>
      <c r="H110" s="285" t="s">
        <v>446</v>
      </c>
      <c r="I110" s="284"/>
    </row>
    <row r="111" spans="2:9">
      <c r="B111" s="185">
        <v>24</v>
      </c>
      <c r="C111" s="285" t="s">
        <v>305</v>
      </c>
      <c r="D111" s="284"/>
      <c r="E111" s="286">
        <v>168.82</v>
      </c>
      <c r="F111" s="284"/>
      <c r="G111" s="185" t="s">
        <v>269</v>
      </c>
      <c r="H111" s="285" t="s">
        <v>416</v>
      </c>
      <c r="I111" s="284"/>
    </row>
    <row r="112" spans="2:9">
      <c r="B112" s="185">
        <v>25</v>
      </c>
      <c r="C112" s="285" t="s">
        <v>302</v>
      </c>
      <c r="D112" s="284"/>
      <c r="E112" s="286">
        <v>105</v>
      </c>
      <c r="F112" s="284"/>
      <c r="G112" s="185" t="s">
        <v>233</v>
      </c>
      <c r="H112" s="285" t="s">
        <v>448</v>
      </c>
      <c r="I112" s="284"/>
    </row>
    <row r="113" spans="2:9">
      <c r="B113" s="185">
        <v>26</v>
      </c>
      <c r="C113" s="285" t="s">
        <v>302</v>
      </c>
      <c r="D113" s="284"/>
      <c r="E113" s="286">
        <v>169</v>
      </c>
      <c r="F113" s="284"/>
      <c r="G113" s="185" t="s">
        <v>394</v>
      </c>
      <c r="H113" s="285" t="s">
        <v>418</v>
      </c>
      <c r="I113" s="284"/>
    </row>
    <row r="114" spans="2:9">
      <c r="B114" s="185">
        <v>27</v>
      </c>
      <c r="C114" s="285" t="s">
        <v>467</v>
      </c>
      <c r="D114" s="284"/>
      <c r="E114" s="286">
        <v>230</v>
      </c>
      <c r="F114" s="284"/>
      <c r="G114" s="185" t="s">
        <v>269</v>
      </c>
      <c r="H114" s="285" t="s">
        <v>449</v>
      </c>
      <c r="I114" s="284"/>
    </row>
    <row r="115" spans="2:9">
      <c r="B115" s="185">
        <v>28</v>
      </c>
      <c r="C115" s="285" t="s">
        <v>305</v>
      </c>
      <c r="D115" s="284"/>
      <c r="E115" s="286">
        <v>230</v>
      </c>
      <c r="F115" s="284"/>
      <c r="G115" s="185" t="s">
        <v>269</v>
      </c>
      <c r="H115" s="285" t="s">
        <v>448</v>
      </c>
      <c r="I115" s="284"/>
    </row>
    <row r="116" spans="2:9">
      <c r="B116" s="185">
        <v>29</v>
      </c>
      <c r="C116" s="285" t="s">
        <v>302</v>
      </c>
      <c r="D116" s="284"/>
      <c r="E116" s="286">
        <v>105</v>
      </c>
      <c r="F116" s="284"/>
      <c r="G116" s="185" t="s">
        <v>203</v>
      </c>
      <c r="H116" s="285" t="s">
        <v>451</v>
      </c>
      <c r="I116" s="284"/>
    </row>
    <row r="117" spans="2:9">
      <c r="B117" s="185">
        <v>30</v>
      </c>
      <c r="C117" s="285" t="s">
        <v>302</v>
      </c>
      <c r="D117" s="284"/>
      <c r="E117" s="286">
        <v>70</v>
      </c>
      <c r="F117" s="284"/>
      <c r="G117" s="185" t="s">
        <v>258</v>
      </c>
      <c r="H117" s="285" t="s">
        <v>443</v>
      </c>
      <c r="I117" s="284"/>
    </row>
    <row r="118" spans="2:9">
      <c r="B118" s="185">
        <v>31</v>
      </c>
      <c r="C118" s="285" t="s">
        <v>468</v>
      </c>
      <c r="D118" s="284"/>
      <c r="E118" s="286">
        <v>480</v>
      </c>
      <c r="F118" s="284"/>
      <c r="G118" s="185" t="s">
        <v>290</v>
      </c>
      <c r="H118" s="285" t="s">
        <v>453</v>
      </c>
      <c r="I118" s="284"/>
    </row>
    <row r="119" spans="2:9">
      <c r="B119" s="185">
        <v>32</v>
      </c>
      <c r="C119" s="285" t="s">
        <v>302</v>
      </c>
      <c r="D119" s="284"/>
      <c r="E119" s="286">
        <v>105</v>
      </c>
      <c r="F119" s="284"/>
      <c r="G119" s="185" t="s">
        <v>290</v>
      </c>
      <c r="H119" s="285" t="s">
        <v>454</v>
      </c>
      <c r="I119" s="284"/>
    </row>
    <row r="120" spans="2:9">
      <c r="B120" s="185">
        <v>33</v>
      </c>
      <c r="C120" s="285" t="s">
        <v>302</v>
      </c>
      <c r="D120" s="284"/>
      <c r="E120" s="286">
        <v>105</v>
      </c>
      <c r="F120" s="284"/>
      <c r="G120" s="185" t="s">
        <v>290</v>
      </c>
      <c r="H120" s="285" t="s">
        <v>455</v>
      </c>
      <c r="I120" s="284"/>
    </row>
    <row r="121" spans="2:9">
      <c r="B121" s="185">
        <v>34</v>
      </c>
      <c r="C121" s="285" t="s">
        <v>302</v>
      </c>
      <c r="D121" s="284"/>
      <c r="E121" s="286">
        <v>105</v>
      </c>
      <c r="F121" s="284"/>
      <c r="G121" s="185" t="s">
        <v>290</v>
      </c>
      <c r="H121" s="285" t="s">
        <v>456</v>
      </c>
      <c r="I121" s="284"/>
    </row>
    <row r="122" spans="2:9">
      <c r="B122" s="185">
        <v>35</v>
      </c>
      <c r="C122" s="285" t="s">
        <v>302</v>
      </c>
      <c r="D122" s="284"/>
      <c r="E122" s="286">
        <v>105</v>
      </c>
      <c r="F122" s="284"/>
      <c r="G122" s="185" t="s">
        <v>290</v>
      </c>
      <c r="H122" s="285" t="s">
        <v>457</v>
      </c>
      <c r="I122" s="284"/>
    </row>
    <row r="123" spans="2:9">
      <c r="B123" s="185">
        <v>36</v>
      </c>
      <c r="C123" s="285" t="s">
        <v>302</v>
      </c>
      <c r="D123" s="284"/>
      <c r="E123" s="286">
        <v>70</v>
      </c>
      <c r="F123" s="284"/>
      <c r="G123" s="185" t="s">
        <v>203</v>
      </c>
      <c r="H123" s="285" t="s">
        <v>409</v>
      </c>
      <c r="I123" s="284"/>
    </row>
    <row r="124" spans="2:9">
      <c r="B124" s="185">
        <v>37</v>
      </c>
      <c r="C124" s="285" t="s">
        <v>305</v>
      </c>
      <c r="D124" s="284"/>
      <c r="E124" s="286">
        <v>168.82</v>
      </c>
      <c r="F124" s="284"/>
      <c r="G124" s="185" t="s">
        <v>276</v>
      </c>
      <c r="H124" s="285" t="s">
        <v>437</v>
      </c>
      <c r="I124" s="284"/>
    </row>
    <row r="125" spans="2:9">
      <c r="B125" s="185">
        <v>38</v>
      </c>
      <c r="C125" s="285" t="s">
        <v>468</v>
      </c>
      <c r="D125" s="284"/>
      <c r="E125" s="286">
        <v>480</v>
      </c>
      <c r="F125" s="284"/>
      <c r="G125" s="185" t="s">
        <v>290</v>
      </c>
      <c r="H125" s="285" t="s">
        <v>459</v>
      </c>
      <c r="I125" s="284"/>
    </row>
    <row r="126" spans="2:9">
      <c r="B126" s="185">
        <v>39</v>
      </c>
      <c r="C126" s="285" t="s">
        <v>306</v>
      </c>
      <c r="D126" s="284"/>
      <c r="E126" s="286">
        <v>805.25</v>
      </c>
      <c r="F126" s="284"/>
      <c r="G126" s="185" t="s">
        <v>290</v>
      </c>
      <c r="H126" s="285" t="s">
        <v>460</v>
      </c>
      <c r="I126" s="284"/>
    </row>
    <row r="127" spans="2:9">
      <c r="B127" s="185">
        <v>40</v>
      </c>
      <c r="C127" s="285" t="s">
        <v>469</v>
      </c>
      <c r="D127" s="284"/>
      <c r="E127" s="286">
        <v>71.77</v>
      </c>
      <c r="F127" s="284"/>
      <c r="G127" s="185" t="s">
        <v>202</v>
      </c>
      <c r="H127" s="285" t="s">
        <v>409</v>
      </c>
      <c r="I127" s="284"/>
    </row>
    <row r="128" spans="2:9">
      <c r="B128" s="186"/>
      <c r="C128" s="287"/>
      <c r="D128" s="284"/>
      <c r="E128" s="288">
        <v>6744.17</v>
      </c>
      <c r="F128" s="284"/>
      <c r="G128" s="186"/>
      <c r="H128" s="287"/>
      <c r="I128" s="284"/>
    </row>
    <row r="129" spans="2:9">
      <c r="B129" s="281" t="s">
        <v>315</v>
      </c>
      <c r="C129" s="282"/>
      <c r="D129" s="282"/>
      <c r="E129" s="282"/>
      <c r="F129" s="282"/>
      <c r="G129" s="282"/>
      <c r="H129" s="282"/>
      <c r="I129" s="282"/>
    </row>
    <row r="130" spans="2:9">
      <c r="B130" s="184" t="s">
        <v>180</v>
      </c>
      <c r="C130" s="283" t="s">
        <v>181</v>
      </c>
      <c r="D130" s="284"/>
      <c r="E130" s="283" t="s">
        <v>182</v>
      </c>
      <c r="F130" s="284"/>
      <c r="G130" s="184" t="s">
        <v>183</v>
      </c>
      <c r="H130" s="283" t="s">
        <v>184</v>
      </c>
      <c r="I130" s="284"/>
    </row>
    <row r="131" spans="2:9">
      <c r="B131" s="185">
        <v>1</v>
      </c>
      <c r="C131" s="285" t="s">
        <v>328</v>
      </c>
      <c r="D131" s="284"/>
      <c r="E131" s="286">
        <v>2.92</v>
      </c>
      <c r="F131" s="284"/>
      <c r="G131" s="185" t="s">
        <v>290</v>
      </c>
      <c r="H131" s="285" t="s">
        <v>407</v>
      </c>
      <c r="I131" s="284"/>
    </row>
    <row r="132" spans="2:9">
      <c r="B132" s="185">
        <v>2</v>
      </c>
      <c r="C132" s="285" t="s">
        <v>470</v>
      </c>
      <c r="D132" s="284"/>
      <c r="E132" s="286">
        <v>2.61</v>
      </c>
      <c r="F132" s="284"/>
      <c r="G132" s="185" t="s">
        <v>296</v>
      </c>
      <c r="H132" s="285" t="s">
        <v>413</v>
      </c>
      <c r="I132" s="284"/>
    </row>
    <row r="133" spans="2:9">
      <c r="B133" s="185">
        <v>3</v>
      </c>
      <c r="C133" s="285" t="s">
        <v>471</v>
      </c>
      <c r="D133" s="284"/>
      <c r="E133" s="286">
        <v>2.63</v>
      </c>
      <c r="F133" s="284"/>
      <c r="G133" s="185" t="s">
        <v>296</v>
      </c>
      <c r="H133" s="285" t="s">
        <v>414</v>
      </c>
      <c r="I133" s="284"/>
    </row>
    <row r="134" spans="2:9">
      <c r="B134" s="185">
        <v>4</v>
      </c>
      <c r="C134" s="285" t="s">
        <v>472</v>
      </c>
      <c r="D134" s="284"/>
      <c r="E134" s="286">
        <v>3.6</v>
      </c>
      <c r="F134" s="284"/>
      <c r="G134" s="185" t="s">
        <v>349</v>
      </c>
      <c r="H134" s="285" t="s">
        <v>418</v>
      </c>
      <c r="I134" s="284"/>
    </row>
    <row r="135" spans="2:9">
      <c r="B135" s="185">
        <v>5</v>
      </c>
      <c r="C135" s="285" t="s">
        <v>473</v>
      </c>
      <c r="D135" s="284"/>
      <c r="E135" s="286">
        <v>0</v>
      </c>
      <c r="F135" s="284"/>
      <c r="G135" s="185" t="s">
        <v>422</v>
      </c>
      <c r="H135" s="285" t="s">
        <v>416</v>
      </c>
      <c r="I135" s="284"/>
    </row>
    <row r="136" spans="2:9">
      <c r="B136" s="185">
        <v>6</v>
      </c>
      <c r="C136" s="285" t="s">
        <v>474</v>
      </c>
      <c r="D136" s="284"/>
      <c r="E136" s="286">
        <v>326.39999999999998</v>
      </c>
      <c r="F136" s="284"/>
      <c r="G136" s="185" t="s">
        <v>463</v>
      </c>
      <c r="H136" s="285" t="s">
        <v>409</v>
      </c>
      <c r="I136" s="284"/>
    </row>
    <row r="137" spans="2:9">
      <c r="B137" s="185">
        <v>7</v>
      </c>
      <c r="C137" s="285" t="s">
        <v>475</v>
      </c>
      <c r="D137" s="284"/>
      <c r="E137" s="286">
        <v>2.23</v>
      </c>
      <c r="F137" s="284"/>
      <c r="G137" s="185" t="s">
        <v>423</v>
      </c>
      <c r="H137" s="285" t="s">
        <v>413</v>
      </c>
      <c r="I137" s="284"/>
    </row>
    <row r="138" spans="2:9">
      <c r="B138" s="185">
        <v>8</v>
      </c>
      <c r="C138" s="285" t="s">
        <v>475</v>
      </c>
      <c r="D138" s="284"/>
      <c r="E138" s="286">
        <v>20.440000000000001</v>
      </c>
      <c r="F138" s="284"/>
      <c r="G138" s="185" t="s">
        <v>201</v>
      </c>
      <c r="H138" s="285" t="s">
        <v>424</v>
      </c>
      <c r="I138" s="284"/>
    </row>
    <row r="139" spans="2:9">
      <c r="B139" s="185">
        <v>9</v>
      </c>
      <c r="C139" s="285" t="s">
        <v>475</v>
      </c>
      <c r="D139" s="284"/>
      <c r="E139" s="286">
        <v>49.99</v>
      </c>
      <c r="F139" s="284"/>
      <c r="G139" s="185" t="s">
        <v>228</v>
      </c>
      <c r="H139" s="285" t="s">
        <v>413</v>
      </c>
      <c r="I139" s="284"/>
    </row>
    <row r="140" spans="2:9">
      <c r="B140" s="185">
        <v>10</v>
      </c>
      <c r="C140" s="285" t="s">
        <v>475</v>
      </c>
      <c r="D140" s="284"/>
      <c r="E140" s="286">
        <v>70.040000000000006</v>
      </c>
      <c r="F140" s="284"/>
      <c r="G140" s="185" t="s">
        <v>199</v>
      </c>
      <c r="H140" s="285" t="s">
        <v>407</v>
      </c>
      <c r="I140" s="284"/>
    </row>
    <row r="141" spans="2:9">
      <c r="B141" s="185">
        <v>11</v>
      </c>
      <c r="C141" s="285" t="s">
        <v>476</v>
      </c>
      <c r="D141" s="284"/>
      <c r="E141" s="286">
        <v>60</v>
      </c>
      <c r="F141" s="284"/>
      <c r="G141" s="185" t="s">
        <v>224</v>
      </c>
      <c r="H141" s="285" t="s">
        <v>477</v>
      </c>
      <c r="I141" s="284"/>
    </row>
    <row r="142" spans="2:9">
      <c r="B142" s="185">
        <v>12</v>
      </c>
      <c r="C142" s="285" t="s">
        <v>475</v>
      </c>
      <c r="D142" s="284"/>
      <c r="E142" s="286">
        <v>45.83</v>
      </c>
      <c r="F142" s="284"/>
      <c r="G142" s="185" t="s">
        <v>384</v>
      </c>
      <c r="H142" s="285" t="s">
        <v>441</v>
      </c>
      <c r="I142" s="284"/>
    </row>
    <row r="143" spans="2:9">
      <c r="B143" s="185">
        <v>13</v>
      </c>
      <c r="C143" s="285" t="s">
        <v>475</v>
      </c>
      <c r="D143" s="284"/>
      <c r="E143" s="286">
        <v>2.2200000000000002</v>
      </c>
      <c r="F143" s="284"/>
      <c r="G143" s="185" t="s">
        <v>296</v>
      </c>
      <c r="H143" s="285" t="s">
        <v>414</v>
      </c>
      <c r="I143" s="284"/>
    </row>
    <row r="144" spans="2:9">
      <c r="B144" s="185">
        <v>14</v>
      </c>
      <c r="C144" s="285" t="s">
        <v>476</v>
      </c>
      <c r="D144" s="284"/>
      <c r="E144" s="286">
        <v>60</v>
      </c>
      <c r="F144" s="284"/>
      <c r="G144" s="185" t="s">
        <v>224</v>
      </c>
      <c r="H144" s="285" t="s">
        <v>414</v>
      </c>
      <c r="I144" s="284"/>
    </row>
    <row r="145" spans="2:9">
      <c r="B145" s="185">
        <v>15</v>
      </c>
      <c r="C145" s="285" t="s">
        <v>475</v>
      </c>
      <c r="D145" s="284"/>
      <c r="E145" s="286">
        <v>8</v>
      </c>
      <c r="F145" s="284"/>
      <c r="G145" s="185" t="s">
        <v>394</v>
      </c>
      <c r="H145" s="285" t="s">
        <v>418</v>
      </c>
      <c r="I145" s="284"/>
    </row>
    <row r="146" spans="2:9">
      <c r="B146" s="185">
        <v>16</v>
      </c>
      <c r="C146" s="285" t="s">
        <v>478</v>
      </c>
      <c r="D146" s="284"/>
      <c r="E146" s="286">
        <v>62</v>
      </c>
      <c r="F146" s="284"/>
      <c r="G146" s="185" t="s">
        <v>394</v>
      </c>
      <c r="H146" s="285" t="s">
        <v>437</v>
      </c>
      <c r="I146" s="284"/>
    </row>
    <row r="147" spans="2:9">
      <c r="B147" s="185">
        <v>17</v>
      </c>
      <c r="C147" s="285" t="s">
        <v>478</v>
      </c>
      <c r="D147" s="284"/>
      <c r="E147" s="286">
        <v>62</v>
      </c>
      <c r="F147" s="284"/>
      <c r="G147" s="185" t="s">
        <v>201</v>
      </c>
      <c r="H147" s="285" t="s">
        <v>446</v>
      </c>
      <c r="I147" s="284"/>
    </row>
    <row r="148" spans="2:9">
      <c r="B148" s="185">
        <v>18</v>
      </c>
      <c r="C148" s="285" t="s">
        <v>479</v>
      </c>
      <c r="D148" s="284"/>
      <c r="E148" s="286">
        <v>3.26</v>
      </c>
      <c r="F148" s="284"/>
      <c r="G148" s="185" t="s">
        <v>203</v>
      </c>
      <c r="H148" s="285" t="s">
        <v>407</v>
      </c>
      <c r="I148" s="284"/>
    </row>
    <row r="149" spans="2:9">
      <c r="B149" s="185">
        <v>19</v>
      </c>
      <c r="C149" s="285" t="s">
        <v>480</v>
      </c>
      <c r="D149" s="284"/>
      <c r="E149" s="286">
        <v>60</v>
      </c>
      <c r="F149" s="284"/>
      <c r="G149" s="185" t="s">
        <v>270</v>
      </c>
      <c r="H149" s="285" t="s">
        <v>433</v>
      </c>
      <c r="I149" s="284"/>
    </row>
    <row r="150" spans="2:9">
      <c r="B150" s="185">
        <v>20</v>
      </c>
      <c r="C150" s="285" t="s">
        <v>481</v>
      </c>
      <c r="D150" s="284"/>
      <c r="E150" s="286">
        <v>154.03</v>
      </c>
      <c r="F150" s="284"/>
      <c r="G150" s="185" t="s">
        <v>202</v>
      </c>
      <c r="H150" s="285" t="s">
        <v>409</v>
      </c>
      <c r="I150" s="284"/>
    </row>
    <row r="151" spans="2:9">
      <c r="B151" s="186"/>
      <c r="C151" s="287"/>
      <c r="D151" s="284"/>
      <c r="E151" s="288">
        <v>998.2</v>
      </c>
      <c r="F151" s="284"/>
      <c r="G151" s="186"/>
      <c r="H151" s="287"/>
      <c r="I151" s="284"/>
    </row>
    <row r="152" spans="2:9">
      <c r="B152" s="281" t="s">
        <v>482</v>
      </c>
      <c r="C152" s="282"/>
      <c r="D152" s="282"/>
      <c r="E152" s="282"/>
      <c r="F152" s="282"/>
      <c r="G152" s="282"/>
      <c r="H152" s="282"/>
      <c r="I152" s="282"/>
    </row>
    <row r="153" spans="2:9">
      <c r="B153" s="184" t="s">
        <v>180</v>
      </c>
      <c r="C153" s="283" t="s">
        <v>181</v>
      </c>
      <c r="D153" s="284"/>
      <c r="E153" s="283" t="s">
        <v>182</v>
      </c>
      <c r="F153" s="284"/>
      <c r="G153" s="184" t="s">
        <v>183</v>
      </c>
      <c r="H153" s="283" t="s">
        <v>184</v>
      </c>
      <c r="I153" s="284"/>
    </row>
    <row r="154" spans="2:9">
      <c r="B154" s="185">
        <v>1</v>
      </c>
      <c r="C154" s="285" t="s">
        <v>483</v>
      </c>
      <c r="D154" s="284"/>
      <c r="E154" s="286">
        <v>9664.09</v>
      </c>
      <c r="F154" s="284"/>
      <c r="G154" s="185" t="s">
        <v>341</v>
      </c>
      <c r="H154" s="285" t="s">
        <v>484</v>
      </c>
      <c r="I154" s="284"/>
    </row>
    <row r="155" spans="2:9">
      <c r="B155" s="185">
        <v>2</v>
      </c>
      <c r="C155" s="285" t="s">
        <v>485</v>
      </c>
      <c r="D155" s="284"/>
      <c r="E155" s="286">
        <v>10447.32</v>
      </c>
      <c r="F155" s="284"/>
      <c r="G155" s="185" t="s">
        <v>290</v>
      </c>
      <c r="H155" s="285" t="s">
        <v>484</v>
      </c>
      <c r="I155" s="284"/>
    </row>
    <row r="156" spans="2:9">
      <c r="B156" s="185">
        <v>3</v>
      </c>
      <c r="C156" s="285" t="s">
        <v>486</v>
      </c>
      <c r="D156" s="284"/>
      <c r="E156" s="286">
        <v>8046.56</v>
      </c>
      <c r="F156" s="284"/>
      <c r="G156" s="185" t="s">
        <v>233</v>
      </c>
      <c r="H156" s="285" t="s">
        <v>484</v>
      </c>
      <c r="I156" s="284"/>
    </row>
    <row r="157" spans="2:9">
      <c r="B157" s="186"/>
      <c r="C157" s="287"/>
      <c r="D157" s="284"/>
      <c r="E157" s="288">
        <v>28157.97</v>
      </c>
      <c r="F157" s="284"/>
      <c r="G157" s="186"/>
      <c r="H157" s="287"/>
      <c r="I157" s="284"/>
    </row>
    <row r="158" spans="2:9">
      <c r="B158" s="281" t="s">
        <v>487</v>
      </c>
      <c r="C158" s="282"/>
      <c r="D158" s="282"/>
      <c r="E158" s="282"/>
      <c r="F158" s="282"/>
      <c r="G158" s="282"/>
      <c r="H158" s="282"/>
      <c r="I158" s="282"/>
    </row>
    <row r="159" spans="2:9">
      <c r="B159" s="184" t="s">
        <v>180</v>
      </c>
      <c r="C159" s="283" t="s">
        <v>181</v>
      </c>
      <c r="D159" s="284"/>
      <c r="E159" s="283" t="s">
        <v>182</v>
      </c>
      <c r="F159" s="284"/>
      <c r="G159" s="184" t="s">
        <v>183</v>
      </c>
      <c r="H159" s="283" t="s">
        <v>184</v>
      </c>
      <c r="I159" s="284"/>
    </row>
    <row r="160" spans="2:9">
      <c r="B160" s="185">
        <v>1</v>
      </c>
      <c r="C160" s="285" t="s">
        <v>21</v>
      </c>
      <c r="D160" s="284"/>
      <c r="E160" s="286">
        <v>1239.3</v>
      </c>
      <c r="F160" s="284"/>
      <c r="G160" s="185" t="s">
        <v>341</v>
      </c>
      <c r="H160" s="285" t="s">
        <v>488</v>
      </c>
      <c r="I160" s="284"/>
    </row>
    <row r="161" spans="2:9">
      <c r="B161" s="185">
        <v>2</v>
      </c>
      <c r="C161" s="285" t="s">
        <v>489</v>
      </c>
      <c r="D161" s="284"/>
      <c r="E161" s="286">
        <v>1239.3</v>
      </c>
      <c r="F161" s="284"/>
      <c r="G161" s="185" t="s">
        <v>199</v>
      </c>
      <c r="H161" s="285" t="s">
        <v>488</v>
      </c>
      <c r="I161" s="284"/>
    </row>
    <row r="162" spans="2:9">
      <c r="B162" s="186"/>
      <c r="C162" s="287"/>
      <c r="D162" s="284"/>
      <c r="E162" s="288">
        <v>2478.6</v>
      </c>
      <c r="F162" s="284"/>
      <c r="G162" s="186"/>
      <c r="H162" s="287"/>
      <c r="I162" s="284"/>
    </row>
    <row r="163" spans="2:9">
      <c r="B163" s="281" t="s">
        <v>490</v>
      </c>
      <c r="C163" s="282"/>
      <c r="D163" s="282"/>
      <c r="E163" s="282"/>
      <c r="F163" s="282"/>
      <c r="G163" s="282"/>
      <c r="H163" s="282"/>
      <c r="I163" s="282"/>
    </row>
    <row r="164" spans="2:9">
      <c r="B164" s="184" t="s">
        <v>180</v>
      </c>
      <c r="C164" s="283" t="s">
        <v>181</v>
      </c>
      <c r="D164" s="284"/>
      <c r="E164" s="283" t="s">
        <v>182</v>
      </c>
      <c r="F164" s="284"/>
      <c r="G164" s="184" t="s">
        <v>183</v>
      </c>
      <c r="H164" s="283" t="s">
        <v>184</v>
      </c>
      <c r="I164" s="284"/>
    </row>
    <row r="165" spans="2:9">
      <c r="B165" s="185">
        <v>1</v>
      </c>
      <c r="C165" s="285" t="s">
        <v>491</v>
      </c>
      <c r="D165" s="284"/>
      <c r="E165" s="286">
        <v>367.28</v>
      </c>
      <c r="F165" s="284"/>
      <c r="G165" s="185" t="s">
        <v>341</v>
      </c>
      <c r="H165" s="285" t="s">
        <v>492</v>
      </c>
      <c r="I165" s="284"/>
    </row>
    <row r="166" spans="2:9">
      <c r="B166" s="185">
        <v>2</v>
      </c>
      <c r="C166" s="285" t="s">
        <v>493</v>
      </c>
      <c r="D166" s="284"/>
      <c r="E166" s="286">
        <v>285.64</v>
      </c>
      <c r="F166" s="284"/>
      <c r="G166" s="185" t="s">
        <v>290</v>
      </c>
      <c r="H166" s="285" t="s">
        <v>492</v>
      </c>
      <c r="I166" s="284"/>
    </row>
    <row r="167" spans="2:9">
      <c r="B167" s="185">
        <v>3</v>
      </c>
      <c r="C167" s="285" t="s">
        <v>494</v>
      </c>
      <c r="D167" s="284"/>
      <c r="E167" s="286">
        <v>285.64</v>
      </c>
      <c r="F167" s="284"/>
      <c r="G167" s="185" t="s">
        <v>233</v>
      </c>
      <c r="H167" s="285" t="s">
        <v>492</v>
      </c>
      <c r="I167" s="284"/>
    </row>
    <row r="168" spans="2:9">
      <c r="B168" s="186"/>
      <c r="C168" s="287"/>
      <c r="D168" s="284"/>
      <c r="E168" s="288">
        <v>938.56</v>
      </c>
      <c r="F168" s="284"/>
      <c r="G168" s="186"/>
      <c r="H168" s="287"/>
      <c r="I168" s="284"/>
    </row>
    <row r="169" spans="2:9">
      <c r="B169" s="281" t="s">
        <v>495</v>
      </c>
      <c r="C169" s="282"/>
      <c r="D169" s="282"/>
      <c r="E169" s="282"/>
      <c r="F169" s="282"/>
      <c r="G169" s="282"/>
      <c r="H169" s="282"/>
      <c r="I169" s="282"/>
    </row>
    <row r="170" spans="2:9">
      <c r="B170" s="184" t="s">
        <v>180</v>
      </c>
      <c r="C170" s="283" t="s">
        <v>181</v>
      </c>
      <c r="D170" s="284"/>
      <c r="E170" s="283" t="s">
        <v>182</v>
      </c>
      <c r="F170" s="284"/>
      <c r="G170" s="184" t="s">
        <v>183</v>
      </c>
      <c r="H170" s="283" t="s">
        <v>184</v>
      </c>
      <c r="I170" s="284"/>
    </row>
    <row r="171" spans="2:9">
      <c r="B171" s="185">
        <v>1</v>
      </c>
      <c r="C171" s="285" t="s">
        <v>496</v>
      </c>
      <c r="D171" s="284"/>
      <c r="E171" s="286">
        <v>12384.86</v>
      </c>
      <c r="F171" s="284"/>
      <c r="G171" s="185" t="s">
        <v>341</v>
      </c>
      <c r="H171" s="285" t="s">
        <v>497</v>
      </c>
      <c r="I171" s="284"/>
    </row>
    <row r="172" spans="2:9">
      <c r="B172" s="185">
        <v>2</v>
      </c>
      <c r="C172" s="285" t="s">
        <v>498</v>
      </c>
      <c r="D172" s="284"/>
      <c r="E172" s="286">
        <v>16688.05</v>
      </c>
      <c r="F172" s="284"/>
      <c r="G172" s="185" t="s">
        <v>426</v>
      </c>
      <c r="H172" s="285" t="s">
        <v>497</v>
      </c>
      <c r="I172" s="284"/>
    </row>
    <row r="173" spans="2:9">
      <c r="B173" s="185">
        <v>3</v>
      </c>
      <c r="C173" s="285" t="s">
        <v>499</v>
      </c>
      <c r="D173" s="284"/>
      <c r="E173" s="286">
        <v>10791.32</v>
      </c>
      <c r="F173" s="284"/>
      <c r="G173" s="185" t="s">
        <v>269</v>
      </c>
      <c r="H173" s="285" t="s">
        <v>500</v>
      </c>
      <c r="I173" s="284"/>
    </row>
    <row r="174" spans="2:9">
      <c r="B174" s="186"/>
      <c r="C174" s="287"/>
      <c r="D174" s="284"/>
      <c r="E174" s="288">
        <v>39864.229999999996</v>
      </c>
      <c r="F174" s="284"/>
      <c r="G174" s="186"/>
      <c r="H174" s="287"/>
      <c r="I174" s="284"/>
    </row>
    <row r="175" spans="2:9">
      <c r="B175" s="281" t="s">
        <v>501</v>
      </c>
      <c r="C175" s="282"/>
      <c r="D175" s="282"/>
      <c r="E175" s="282"/>
      <c r="F175" s="282"/>
      <c r="G175" s="282"/>
      <c r="H175" s="282"/>
      <c r="I175" s="282"/>
    </row>
    <row r="176" spans="2:9">
      <c r="B176" s="184" t="s">
        <v>180</v>
      </c>
      <c r="C176" s="283" t="s">
        <v>181</v>
      </c>
      <c r="D176" s="284"/>
      <c r="E176" s="283" t="s">
        <v>182</v>
      </c>
      <c r="F176" s="284"/>
      <c r="G176" s="184" t="s">
        <v>183</v>
      </c>
      <c r="H176" s="283" t="s">
        <v>184</v>
      </c>
      <c r="I176" s="284"/>
    </row>
    <row r="177" spans="2:9">
      <c r="B177" s="185">
        <v>1</v>
      </c>
      <c r="C177" s="285" t="s">
        <v>502</v>
      </c>
      <c r="D177" s="284"/>
      <c r="E177" s="286">
        <v>6.37</v>
      </c>
      <c r="F177" s="284"/>
      <c r="G177" s="185" t="s">
        <v>341</v>
      </c>
      <c r="H177" s="285" t="s">
        <v>503</v>
      </c>
      <c r="I177" s="284"/>
    </row>
    <row r="178" spans="2:9">
      <c r="B178" s="185">
        <v>2</v>
      </c>
      <c r="C178" s="285" t="s">
        <v>502</v>
      </c>
      <c r="D178" s="284"/>
      <c r="E178" s="286">
        <v>21.05</v>
      </c>
      <c r="F178" s="284"/>
      <c r="G178" s="185" t="s">
        <v>341</v>
      </c>
      <c r="H178" s="285" t="s">
        <v>503</v>
      </c>
      <c r="I178" s="284"/>
    </row>
    <row r="179" spans="2:9">
      <c r="B179" s="185">
        <v>3</v>
      </c>
      <c r="C179" s="285" t="s">
        <v>502</v>
      </c>
      <c r="D179" s="284"/>
      <c r="E179" s="286">
        <v>2947.04</v>
      </c>
      <c r="F179" s="284"/>
      <c r="G179" s="185" t="s">
        <v>366</v>
      </c>
      <c r="H179" s="285" t="s">
        <v>503</v>
      </c>
      <c r="I179" s="284"/>
    </row>
    <row r="180" spans="2:9">
      <c r="B180" s="185">
        <v>4</v>
      </c>
      <c r="C180" s="285" t="s">
        <v>504</v>
      </c>
      <c r="D180" s="284"/>
      <c r="E180" s="286">
        <v>2462.4299999999998</v>
      </c>
      <c r="F180" s="284"/>
      <c r="G180" s="185" t="s">
        <v>233</v>
      </c>
      <c r="H180" s="285" t="s">
        <v>505</v>
      </c>
      <c r="I180" s="284"/>
    </row>
    <row r="181" spans="2:9">
      <c r="B181" s="185">
        <v>5</v>
      </c>
      <c r="C181" s="285" t="s">
        <v>506</v>
      </c>
      <c r="D181" s="284"/>
      <c r="E181" s="286">
        <v>23.6</v>
      </c>
      <c r="F181" s="284"/>
      <c r="G181" s="185" t="s">
        <v>233</v>
      </c>
      <c r="H181" s="285" t="s">
        <v>505</v>
      </c>
      <c r="I181" s="284"/>
    </row>
    <row r="182" spans="2:9">
      <c r="B182" s="185">
        <v>6</v>
      </c>
      <c r="C182" s="285" t="s">
        <v>507</v>
      </c>
      <c r="D182" s="284"/>
      <c r="E182" s="286">
        <v>6.37</v>
      </c>
      <c r="F182" s="284"/>
      <c r="G182" s="185" t="s">
        <v>233</v>
      </c>
      <c r="H182" s="285" t="s">
        <v>505</v>
      </c>
      <c r="I182" s="284"/>
    </row>
    <row r="183" spans="2:9">
      <c r="B183" s="186"/>
      <c r="C183" s="287"/>
      <c r="D183" s="284"/>
      <c r="E183" s="288">
        <v>5466.86</v>
      </c>
      <c r="F183" s="284"/>
      <c r="G183" s="186"/>
      <c r="H183" s="287"/>
      <c r="I183" s="284"/>
    </row>
    <row r="184" spans="2:9">
      <c r="B184" s="281" t="s">
        <v>508</v>
      </c>
      <c r="C184" s="282"/>
      <c r="D184" s="282"/>
      <c r="E184" s="282"/>
      <c r="F184" s="282"/>
      <c r="G184" s="282"/>
      <c r="H184" s="282"/>
      <c r="I184" s="282"/>
    </row>
    <row r="185" spans="2:9">
      <c r="B185" s="184" t="s">
        <v>180</v>
      </c>
      <c r="C185" s="283" t="s">
        <v>181</v>
      </c>
      <c r="D185" s="284"/>
      <c r="E185" s="283" t="s">
        <v>182</v>
      </c>
      <c r="F185" s="284"/>
      <c r="G185" s="184" t="s">
        <v>183</v>
      </c>
      <c r="H185" s="283" t="s">
        <v>184</v>
      </c>
      <c r="I185" s="284"/>
    </row>
    <row r="186" spans="2:9">
      <c r="B186" s="185">
        <v>1</v>
      </c>
      <c r="C186" s="285" t="s">
        <v>509</v>
      </c>
      <c r="D186" s="284"/>
      <c r="E186" s="286">
        <v>130</v>
      </c>
      <c r="F186" s="284"/>
      <c r="G186" s="185" t="s">
        <v>233</v>
      </c>
      <c r="H186" s="285" t="s">
        <v>510</v>
      </c>
      <c r="I186" s="284"/>
    </row>
    <row r="187" spans="2:9">
      <c r="B187" s="185">
        <v>2</v>
      </c>
      <c r="C187" s="285" t="s">
        <v>511</v>
      </c>
      <c r="D187" s="284"/>
      <c r="E187" s="286">
        <v>130</v>
      </c>
      <c r="F187" s="284"/>
      <c r="G187" s="185" t="s">
        <v>197</v>
      </c>
      <c r="H187" s="285" t="s">
        <v>510</v>
      </c>
      <c r="I187" s="284"/>
    </row>
    <row r="188" spans="2:9">
      <c r="B188" s="185">
        <v>3</v>
      </c>
      <c r="C188" s="285" t="s">
        <v>512</v>
      </c>
      <c r="D188" s="284"/>
      <c r="E188" s="286">
        <v>130</v>
      </c>
      <c r="F188" s="284"/>
      <c r="G188" s="185" t="s">
        <v>197</v>
      </c>
      <c r="H188" s="285" t="s">
        <v>510</v>
      </c>
      <c r="I188" s="284"/>
    </row>
    <row r="189" spans="2:9">
      <c r="B189" s="186"/>
      <c r="C189" s="287"/>
      <c r="D189" s="284"/>
      <c r="E189" s="288">
        <v>390</v>
      </c>
      <c r="F189" s="284"/>
      <c r="G189" s="186"/>
      <c r="H189" s="287"/>
      <c r="I189" s="284"/>
    </row>
    <row r="190" spans="2:9">
      <c r="B190" s="281" t="s">
        <v>339</v>
      </c>
      <c r="C190" s="282"/>
      <c r="D190" s="282"/>
      <c r="E190" s="282"/>
      <c r="F190" s="282"/>
      <c r="G190" s="282"/>
      <c r="H190" s="282"/>
      <c r="I190" s="282"/>
    </row>
    <row r="191" spans="2:9">
      <c r="B191" s="184" t="s">
        <v>180</v>
      </c>
      <c r="C191" s="283" t="s">
        <v>181</v>
      </c>
      <c r="D191" s="284"/>
      <c r="E191" s="283" t="s">
        <v>182</v>
      </c>
      <c r="F191" s="284"/>
      <c r="G191" s="184" t="s">
        <v>183</v>
      </c>
      <c r="H191" s="283" t="s">
        <v>184</v>
      </c>
      <c r="I191" s="284"/>
    </row>
    <row r="192" spans="2:9">
      <c r="B192" s="185">
        <v>1</v>
      </c>
      <c r="C192" s="285" t="s">
        <v>344</v>
      </c>
      <c r="D192" s="284"/>
      <c r="E192" s="286">
        <v>8000</v>
      </c>
      <c r="F192" s="284"/>
      <c r="G192" s="185" t="s">
        <v>224</v>
      </c>
      <c r="H192" s="285" t="s">
        <v>513</v>
      </c>
      <c r="I192" s="284"/>
    </row>
    <row r="193" spans="2:9">
      <c r="B193" s="186"/>
      <c r="C193" s="287"/>
      <c r="D193" s="284"/>
      <c r="E193" s="288">
        <v>8000</v>
      </c>
      <c r="F193" s="284"/>
      <c r="G193" s="186"/>
      <c r="H193" s="287"/>
      <c r="I193" s="284"/>
    </row>
    <row r="194" spans="2:9">
      <c r="B194" s="281" t="s">
        <v>352</v>
      </c>
      <c r="C194" s="282"/>
      <c r="D194" s="282"/>
      <c r="E194" s="282"/>
      <c r="F194" s="282"/>
      <c r="G194" s="282"/>
      <c r="H194" s="282"/>
      <c r="I194" s="282"/>
    </row>
    <row r="195" spans="2:9">
      <c r="B195" s="184" t="s">
        <v>180</v>
      </c>
      <c r="C195" s="283" t="s">
        <v>181</v>
      </c>
      <c r="D195" s="284"/>
      <c r="E195" s="283" t="s">
        <v>182</v>
      </c>
      <c r="F195" s="284"/>
      <c r="G195" s="184" t="s">
        <v>183</v>
      </c>
      <c r="H195" s="283" t="s">
        <v>184</v>
      </c>
      <c r="I195" s="284"/>
    </row>
    <row r="196" spans="2:9">
      <c r="B196" s="185">
        <v>1</v>
      </c>
      <c r="C196" s="285" t="s">
        <v>514</v>
      </c>
      <c r="D196" s="284"/>
      <c r="E196" s="286">
        <v>244.14</v>
      </c>
      <c r="F196" s="284"/>
      <c r="G196" s="185" t="s">
        <v>233</v>
      </c>
      <c r="H196" s="285" t="s">
        <v>515</v>
      </c>
      <c r="I196" s="284"/>
    </row>
    <row r="197" spans="2:9">
      <c r="B197" s="185">
        <v>2</v>
      </c>
      <c r="C197" s="285" t="s">
        <v>516</v>
      </c>
      <c r="D197" s="284"/>
      <c r="E197" s="286">
        <v>2332.23</v>
      </c>
      <c r="F197" s="284"/>
      <c r="G197" s="185" t="s">
        <v>224</v>
      </c>
      <c r="H197" s="285" t="s">
        <v>517</v>
      </c>
      <c r="I197" s="284"/>
    </row>
    <row r="198" spans="2:9">
      <c r="B198" s="185">
        <v>3</v>
      </c>
      <c r="C198" s="285" t="s">
        <v>518</v>
      </c>
      <c r="D198" s="284"/>
      <c r="E198" s="286">
        <v>1495</v>
      </c>
      <c r="F198" s="284"/>
      <c r="G198" s="185" t="s">
        <v>201</v>
      </c>
      <c r="H198" s="285" t="s">
        <v>519</v>
      </c>
      <c r="I198" s="284"/>
    </row>
    <row r="199" spans="2:9">
      <c r="B199" s="185">
        <v>4</v>
      </c>
      <c r="C199" s="285" t="s">
        <v>357</v>
      </c>
      <c r="D199" s="284"/>
      <c r="E199" s="286">
        <v>147</v>
      </c>
      <c r="F199" s="284"/>
      <c r="G199" s="185" t="s">
        <v>193</v>
      </c>
      <c r="H199" s="285" t="s">
        <v>358</v>
      </c>
      <c r="I199" s="284"/>
    </row>
    <row r="200" spans="2:9">
      <c r="B200" s="186"/>
      <c r="C200" s="287"/>
      <c r="D200" s="284"/>
      <c r="E200" s="288">
        <v>4218.37</v>
      </c>
      <c r="F200" s="284"/>
      <c r="G200" s="186"/>
      <c r="H200" s="287"/>
      <c r="I200" s="284"/>
    </row>
    <row r="201" spans="2:9">
      <c r="B201" s="281" t="s">
        <v>520</v>
      </c>
      <c r="C201" s="282"/>
      <c r="D201" s="282"/>
      <c r="E201" s="282"/>
      <c r="F201" s="282"/>
      <c r="G201" s="282"/>
      <c r="H201" s="282"/>
      <c r="I201" s="282"/>
    </row>
    <row r="202" spans="2:9">
      <c r="B202" s="184" t="s">
        <v>180</v>
      </c>
      <c r="C202" s="283" t="s">
        <v>181</v>
      </c>
      <c r="D202" s="284"/>
      <c r="E202" s="283" t="s">
        <v>182</v>
      </c>
      <c r="F202" s="284"/>
      <c r="G202" s="184" t="s">
        <v>183</v>
      </c>
      <c r="H202" s="283" t="s">
        <v>184</v>
      </c>
      <c r="I202" s="284"/>
    </row>
    <row r="203" spans="2:9">
      <c r="B203" s="185">
        <v>1</v>
      </c>
      <c r="C203" s="285" t="s">
        <v>521</v>
      </c>
      <c r="D203" s="284"/>
      <c r="E203" s="286">
        <v>99</v>
      </c>
      <c r="F203" s="284"/>
      <c r="G203" s="185" t="s">
        <v>368</v>
      </c>
      <c r="H203" s="285" t="s">
        <v>522</v>
      </c>
      <c r="I203" s="284"/>
    </row>
    <row r="204" spans="2:9">
      <c r="B204" s="185">
        <v>2</v>
      </c>
      <c r="C204" s="285" t="s">
        <v>523</v>
      </c>
      <c r="D204" s="284"/>
      <c r="E204" s="286">
        <v>966</v>
      </c>
      <c r="F204" s="284"/>
      <c r="G204" s="185" t="s">
        <v>423</v>
      </c>
      <c r="H204" s="285" t="s">
        <v>524</v>
      </c>
      <c r="I204" s="284"/>
    </row>
    <row r="205" spans="2:9">
      <c r="B205" s="185">
        <v>3</v>
      </c>
      <c r="C205" s="285" t="s">
        <v>525</v>
      </c>
      <c r="D205" s="284"/>
      <c r="E205" s="286">
        <v>222.46</v>
      </c>
      <c r="F205" s="284"/>
      <c r="G205" s="185" t="s">
        <v>423</v>
      </c>
      <c r="H205" s="285" t="s">
        <v>526</v>
      </c>
      <c r="I205" s="284"/>
    </row>
    <row r="206" spans="2:9">
      <c r="B206" s="185">
        <v>4</v>
      </c>
      <c r="C206" s="285" t="s">
        <v>525</v>
      </c>
      <c r="D206" s="284"/>
      <c r="E206" s="286">
        <v>2975</v>
      </c>
      <c r="F206" s="284"/>
      <c r="G206" s="185" t="s">
        <v>228</v>
      </c>
      <c r="H206" s="285" t="s">
        <v>527</v>
      </c>
      <c r="I206" s="284"/>
    </row>
    <row r="207" spans="2:9">
      <c r="B207" s="185">
        <v>5</v>
      </c>
      <c r="C207" s="285" t="s">
        <v>528</v>
      </c>
      <c r="D207" s="284"/>
      <c r="E207" s="286">
        <v>460</v>
      </c>
      <c r="F207" s="284"/>
      <c r="G207" s="185" t="s">
        <v>233</v>
      </c>
      <c r="H207" s="285" t="s">
        <v>529</v>
      </c>
      <c r="I207" s="284"/>
    </row>
    <row r="208" spans="2:9">
      <c r="B208" s="185">
        <v>6</v>
      </c>
      <c r="C208" s="285" t="s">
        <v>530</v>
      </c>
      <c r="D208" s="284"/>
      <c r="E208" s="286">
        <v>413</v>
      </c>
      <c r="F208" s="284"/>
      <c r="G208" s="185" t="s">
        <v>218</v>
      </c>
      <c r="H208" s="285" t="s">
        <v>531</v>
      </c>
      <c r="I208" s="284"/>
    </row>
    <row r="209" spans="2:9">
      <c r="B209" s="185">
        <v>7</v>
      </c>
      <c r="C209" s="285" t="s">
        <v>532</v>
      </c>
      <c r="D209" s="284"/>
      <c r="E209" s="286">
        <v>1080</v>
      </c>
      <c r="F209" s="284"/>
      <c r="G209" s="185" t="s">
        <v>263</v>
      </c>
      <c r="H209" s="285" t="s">
        <v>533</v>
      </c>
      <c r="I209" s="284"/>
    </row>
    <row r="210" spans="2:9">
      <c r="B210" s="185">
        <v>8</v>
      </c>
      <c r="C210" s="285" t="s">
        <v>521</v>
      </c>
      <c r="D210" s="284"/>
      <c r="E210" s="286">
        <v>3223.31</v>
      </c>
      <c r="F210" s="284"/>
      <c r="G210" s="185" t="s">
        <v>423</v>
      </c>
      <c r="H210" s="285" t="s">
        <v>534</v>
      </c>
      <c r="I210" s="284"/>
    </row>
    <row r="211" spans="2:9">
      <c r="B211" s="185">
        <v>9</v>
      </c>
      <c r="C211" s="285" t="s">
        <v>521</v>
      </c>
      <c r="D211" s="284"/>
      <c r="E211" s="286">
        <v>985.6</v>
      </c>
      <c r="F211" s="284"/>
      <c r="G211" s="185" t="s">
        <v>201</v>
      </c>
      <c r="H211" s="285" t="s">
        <v>535</v>
      </c>
      <c r="I211" s="284"/>
    </row>
    <row r="212" spans="2:9">
      <c r="B212" s="185">
        <v>10</v>
      </c>
      <c r="C212" s="285" t="s">
        <v>536</v>
      </c>
      <c r="D212" s="284"/>
      <c r="E212" s="286">
        <v>960</v>
      </c>
      <c r="F212" s="284"/>
      <c r="G212" s="185" t="s">
        <v>233</v>
      </c>
      <c r="H212" s="285" t="s">
        <v>537</v>
      </c>
      <c r="I212" s="284"/>
    </row>
    <row r="213" spans="2:9">
      <c r="B213" s="185">
        <v>11</v>
      </c>
      <c r="C213" s="285" t="s">
        <v>538</v>
      </c>
      <c r="D213" s="284"/>
      <c r="E213" s="286">
        <v>207.2</v>
      </c>
      <c r="F213" s="284"/>
      <c r="G213" s="185" t="s">
        <v>270</v>
      </c>
      <c r="H213" s="285" t="s">
        <v>533</v>
      </c>
      <c r="I213" s="284"/>
    </row>
    <row r="214" spans="2:9">
      <c r="B214" s="185">
        <v>12</v>
      </c>
      <c r="C214" s="285" t="s">
        <v>521</v>
      </c>
      <c r="D214" s="284"/>
      <c r="E214" s="286">
        <v>5840</v>
      </c>
      <c r="F214" s="284"/>
      <c r="G214" s="185" t="s">
        <v>233</v>
      </c>
      <c r="H214" s="285" t="s">
        <v>539</v>
      </c>
      <c r="I214" s="284"/>
    </row>
    <row r="215" spans="2:9">
      <c r="B215" s="185">
        <v>13</v>
      </c>
      <c r="C215" s="285" t="s">
        <v>540</v>
      </c>
      <c r="D215" s="284"/>
      <c r="E215" s="286">
        <v>384.6</v>
      </c>
      <c r="F215" s="284"/>
      <c r="G215" s="185" t="s">
        <v>201</v>
      </c>
      <c r="H215" s="285" t="s">
        <v>531</v>
      </c>
      <c r="I215" s="284"/>
    </row>
    <row r="216" spans="2:9">
      <c r="B216" s="186"/>
      <c r="C216" s="287"/>
      <c r="D216" s="284"/>
      <c r="E216" s="288">
        <v>17816.169999999998</v>
      </c>
      <c r="F216" s="284"/>
      <c r="G216" s="186"/>
      <c r="H216" s="287"/>
      <c r="I216" s="284"/>
    </row>
    <row r="217" spans="2:9">
      <c r="B217" s="281" t="s">
        <v>541</v>
      </c>
      <c r="C217" s="282"/>
      <c r="D217" s="282"/>
      <c r="E217" s="282"/>
      <c r="F217" s="282"/>
      <c r="G217" s="282"/>
      <c r="H217" s="282"/>
      <c r="I217" s="282"/>
    </row>
    <row r="218" spans="2:9">
      <c r="B218" s="184" t="s">
        <v>180</v>
      </c>
      <c r="C218" s="283" t="s">
        <v>181</v>
      </c>
      <c r="D218" s="284"/>
      <c r="E218" s="283" t="s">
        <v>182</v>
      </c>
      <c r="F218" s="284"/>
      <c r="G218" s="184" t="s">
        <v>183</v>
      </c>
      <c r="H218" s="283" t="s">
        <v>184</v>
      </c>
      <c r="I218" s="284"/>
    </row>
    <row r="219" spans="2:9">
      <c r="B219" s="185">
        <v>1</v>
      </c>
      <c r="C219" s="285" t="s">
        <v>542</v>
      </c>
      <c r="D219" s="284"/>
      <c r="E219" s="286">
        <v>5164.66</v>
      </c>
      <c r="F219" s="284"/>
      <c r="G219" s="185" t="s">
        <v>422</v>
      </c>
      <c r="H219" s="285" t="s">
        <v>364</v>
      </c>
      <c r="I219" s="284"/>
    </row>
    <row r="220" spans="2:9">
      <c r="B220" s="185">
        <v>2</v>
      </c>
      <c r="C220" s="285" t="s">
        <v>543</v>
      </c>
      <c r="D220" s="284"/>
      <c r="E220" s="286">
        <v>202.64</v>
      </c>
      <c r="F220" s="284"/>
      <c r="G220" s="185" t="s">
        <v>197</v>
      </c>
      <c r="H220" s="285" t="s">
        <v>364</v>
      </c>
      <c r="I220" s="284"/>
    </row>
    <row r="221" spans="2:9">
      <c r="B221" s="185">
        <v>3</v>
      </c>
      <c r="C221" s="285" t="s">
        <v>544</v>
      </c>
      <c r="D221" s="284"/>
      <c r="E221" s="286">
        <v>3651.45</v>
      </c>
      <c r="F221" s="284"/>
      <c r="G221" s="185" t="s">
        <v>276</v>
      </c>
      <c r="H221" s="285" t="s">
        <v>364</v>
      </c>
      <c r="I221" s="284"/>
    </row>
    <row r="222" spans="2:9">
      <c r="B222" s="185">
        <v>4</v>
      </c>
      <c r="C222" s="285" t="s">
        <v>544</v>
      </c>
      <c r="D222" s="284"/>
      <c r="E222" s="286">
        <v>203.25</v>
      </c>
      <c r="F222" s="284"/>
      <c r="G222" s="185" t="s">
        <v>276</v>
      </c>
      <c r="H222" s="285" t="s">
        <v>364</v>
      </c>
      <c r="I222" s="284"/>
    </row>
    <row r="223" spans="2:9">
      <c r="B223" s="185">
        <v>5</v>
      </c>
      <c r="C223" s="285" t="s">
        <v>545</v>
      </c>
      <c r="D223" s="284"/>
      <c r="E223" s="286">
        <v>202.71</v>
      </c>
      <c r="F223" s="284"/>
      <c r="G223" s="185" t="s">
        <v>270</v>
      </c>
      <c r="H223" s="285" t="s">
        <v>364</v>
      </c>
      <c r="I223" s="284"/>
    </row>
    <row r="224" spans="2:9">
      <c r="B224" s="185">
        <v>6</v>
      </c>
      <c r="C224" s="285" t="s">
        <v>546</v>
      </c>
      <c r="D224" s="284"/>
      <c r="E224" s="286">
        <v>4254.3900000000003</v>
      </c>
      <c r="F224" s="284"/>
      <c r="G224" s="185" t="s">
        <v>270</v>
      </c>
      <c r="H224" s="285" t="s">
        <v>364</v>
      </c>
      <c r="I224" s="284"/>
    </row>
    <row r="225" spans="2:9">
      <c r="B225" s="186"/>
      <c r="C225" s="287"/>
      <c r="D225" s="284"/>
      <c r="E225" s="288">
        <v>13679.099999999999</v>
      </c>
      <c r="F225" s="284"/>
      <c r="G225" s="186"/>
      <c r="H225" s="287"/>
      <c r="I225" s="284"/>
    </row>
    <row r="226" spans="2:9">
      <c r="B226" s="281" t="s">
        <v>547</v>
      </c>
      <c r="C226" s="282"/>
      <c r="D226" s="282"/>
      <c r="E226" s="282"/>
      <c r="F226" s="282"/>
      <c r="G226" s="282"/>
      <c r="H226" s="282"/>
      <c r="I226" s="282"/>
    </row>
    <row r="227" spans="2:9">
      <c r="B227" s="184" t="s">
        <v>180</v>
      </c>
      <c r="C227" s="283" t="s">
        <v>181</v>
      </c>
      <c r="D227" s="284"/>
      <c r="E227" s="283" t="s">
        <v>182</v>
      </c>
      <c r="F227" s="284"/>
      <c r="G227" s="184" t="s">
        <v>183</v>
      </c>
      <c r="H227" s="283" t="s">
        <v>184</v>
      </c>
      <c r="I227" s="284"/>
    </row>
    <row r="228" spans="2:9">
      <c r="B228" s="185">
        <v>1</v>
      </c>
      <c r="C228" s="285" t="s">
        <v>548</v>
      </c>
      <c r="D228" s="284"/>
      <c r="E228" s="286">
        <v>10</v>
      </c>
      <c r="F228" s="284"/>
      <c r="G228" s="185" t="s">
        <v>258</v>
      </c>
      <c r="H228" s="285" t="s">
        <v>549</v>
      </c>
      <c r="I228" s="284"/>
    </row>
    <row r="229" spans="2:9">
      <c r="B229" s="185">
        <v>2</v>
      </c>
      <c r="C229" s="285" t="s">
        <v>550</v>
      </c>
      <c r="D229" s="284"/>
      <c r="E229" s="286">
        <v>25</v>
      </c>
      <c r="F229" s="284"/>
      <c r="G229" s="185" t="s">
        <v>258</v>
      </c>
      <c r="H229" s="285" t="s">
        <v>354</v>
      </c>
      <c r="I229" s="284"/>
    </row>
    <row r="230" spans="2:9">
      <c r="B230" s="185">
        <v>3</v>
      </c>
      <c r="C230" s="285" t="s">
        <v>551</v>
      </c>
      <c r="D230" s="284"/>
      <c r="E230" s="286">
        <v>40</v>
      </c>
      <c r="F230" s="284"/>
      <c r="G230" s="185" t="s">
        <v>258</v>
      </c>
      <c r="H230" s="285" t="s">
        <v>354</v>
      </c>
      <c r="I230" s="284"/>
    </row>
    <row r="231" spans="2:9">
      <c r="B231" s="185">
        <v>4</v>
      </c>
      <c r="C231" s="285" t="s">
        <v>552</v>
      </c>
      <c r="D231" s="284"/>
      <c r="E231" s="286">
        <v>10</v>
      </c>
      <c r="F231" s="284"/>
      <c r="G231" s="185" t="s">
        <v>258</v>
      </c>
      <c r="H231" s="285" t="s">
        <v>354</v>
      </c>
      <c r="I231" s="284"/>
    </row>
    <row r="232" spans="2:9">
      <c r="B232" s="186"/>
      <c r="C232" s="287"/>
      <c r="D232" s="284"/>
      <c r="E232" s="288">
        <v>85</v>
      </c>
      <c r="F232" s="284"/>
      <c r="G232" s="186"/>
      <c r="H232" s="287"/>
      <c r="I232" s="284"/>
    </row>
    <row r="233" spans="2:9">
      <c r="B233" s="281" t="s">
        <v>553</v>
      </c>
      <c r="C233" s="282"/>
      <c r="D233" s="282"/>
      <c r="E233" s="282"/>
      <c r="F233" s="282"/>
      <c r="G233" s="282"/>
      <c r="H233" s="282"/>
      <c r="I233" s="282"/>
    </row>
    <row r="234" spans="2:9">
      <c r="B234" s="184" t="s">
        <v>180</v>
      </c>
      <c r="C234" s="283" t="s">
        <v>181</v>
      </c>
      <c r="D234" s="284"/>
      <c r="E234" s="283" t="s">
        <v>182</v>
      </c>
      <c r="F234" s="284"/>
      <c r="G234" s="184" t="s">
        <v>183</v>
      </c>
      <c r="H234" s="283" t="s">
        <v>184</v>
      </c>
      <c r="I234" s="284"/>
    </row>
    <row r="235" spans="2:9">
      <c r="B235" s="185">
        <v>1</v>
      </c>
      <c r="C235" s="285" t="s">
        <v>554</v>
      </c>
      <c r="D235" s="284"/>
      <c r="E235" s="286">
        <v>20.58</v>
      </c>
      <c r="F235" s="284"/>
      <c r="G235" s="185" t="s">
        <v>218</v>
      </c>
      <c r="H235" s="285" t="s">
        <v>555</v>
      </c>
      <c r="I235" s="284"/>
    </row>
    <row r="236" spans="2:9">
      <c r="B236" s="185">
        <v>2</v>
      </c>
      <c r="C236" s="285" t="s">
        <v>556</v>
      </c>
      <c r="D236" s="284"/>
      <c r="E236" s="286">
        <v>320.60000000000002</v>
      </c>
      <c r="F236" s="284"/>
      <c r="G236" s="185" t="s">
        <v>218</v>
      </c>
      <c r="H236" s="285" t="s">
        <v>557</v>
      </c>
      <c r="I236" s="284"/>
    </row>
    <row r="237" spans="2:9">
      <c r="B237" s="185">
        <v>3</v>
      </c>
      <c r="C237" s="285" t="s">
        <v>554</v>
      </c>
      <c r="D237" s="284"/>
      <c r="E237" s="286">
        <v>20.58</v>
      </c>
      <c r="F237" s="284"/>
      <c r="G237" s="185" t="s">
        <v>218</v>
      </c>
      <c r="H237" s="285" t="s">
        <v>555</v>
      </c>
      <c r="I237" s="284"/>
    </row>
    <row r="238" spans="2:9">
      <c r="B238" s="186"/>
      <c r="C238" s="287"/>
      <c r="D238" s="284"/>
      <c r="E238" s="288">
        <v>361.76</v>
      </c>
      <c r="F238" s="284"/>
      <c r="G238" s="186"/>
      <c r="H238" s="287"/>
      <c r="I238" s="284"/>
    </row>
    <row r="239" spans="2:9">
      <c r="B239" s="281" t="s">
        <v>558</v>
      </c>
      <c r="C239" s="282"/>
      <c r="D239" s="282"/>
      <c r="E239" s="282"/>
      <c r="F239" s="282"/>
      <c r="G239" s="282"/>
      <c r="H239" s="282"/>
      <c r="I239" s="282"/>
    </row>
    <row r="240" spans="2:9">
      <c r="B240" s="184" t="s">
        <v>180</v>
      </c>
      <c r="C240" s="283" t="s">
        <v>181</v>
      </c>
      <c r="D240" s="284"/>
      <c r="E240" s="283" t="s">
        <v>182</v>
      </c>
      <c r="F240" s="284"/>
      <c r="G240" s="184" t="s">
        <v>183</v>
      </c>
      <c r="H240" s="283" t="s">
        <v>184</v>
      </c>
      <c r="I240" s="284"/>
    </row>
    <row r="241" spans="2:9">
      <c r="B241" s="185">
        <v>1</v>
      </c>
      <c r="C241" s="285" t="s">
        <v>559</v>
      </c>
      <c r="D241" s="284"/>
      <c r="E241" s="286">
        <v>13490</v>
      </c>
      <c r="F241" s="284"/>
      <c r="G241" s="190">
        <v>42888</v>
      </c>
      <c r="H241" s="285" t="s">
        <v>560</v>
      </c>
      <c r="I241" s="284"/>
    </row>
    <row r="242" spans="2:9">
      <c r="B242" s="185">
        <v>2</v>
      </c>
      <c r="C242" s="285" t="s">
        <v>561</v>
      </c>
      <c r="D242" s="284"/>
      <c r="E242" s="286">
        <v>13490</v>
      </c>
      <c r="F242" s="284"/>
      <c r="G242" s="190">
        <v>42769</v>
      </c>
      <c r="H242" s="285" t="s">
        <v>560</v>
      </c>
      <c r="I242" s="284"/>
    </row>
    <row r="243" spans="2:9">
      <c r="B243" s="186"/>
      <c r="C243" s="287"/>
      <c r="D243" s="284"/>
      <c r="E243" s="288">
        <v>26980</v>
      </c>
      <c r="F243" s="284"/>
      <c r="G243" s="186"/>
      <c r="H243" s="287"/>
      <c r="I243" s="284"/>
    </row>
    <row r="244" spans="2:9">
      <c r="B244" s="281" t="s">
        <v>562</v>
      </c>
      <c r="C244" s="282"/>
      <c r="D244" s="282"/>
      <c r="E244" s="282"/>
      <c r="F244" s="282"/>
      <c r="G244" s="282"/>
      <c r="H244" s="282"/>
      <c r="I244" s="282"/>
    </row>
    <row r="245" spans="2:9">
      <c r="B245" s="184" t="s">
        <v>180</v>
      </c>
      <c r="C245" s="283" t="s">
        <v>181</v>
      </c>
      <c r="D245" s="284"/>
      <c r="E245" s="283" t="s">
        <v>182</v>
      </c>
      <c r="F245" s="284"/>
      <c r="G245" s="184" t="s">
        <v>183</v>
      </c>
      <c r="H245" s="283" t="s">
        <v>184</v>
      </c>
      <c r="I245" s="284"/>
    </row>
    <row r="246" spans="2:9">
      <c r="B246" s="185">
        <v>1</v>
      </c>
      <c r="C246" s="285" t="s">
        <v>563</v>
      </c>
      <c r="D246" s="284"/>
      <c r="E246" s="286">
        <v>305.17</v>
      </c>
      <c r="F246" s="284"/>
      <c r="G246" s="185" t="s">
        <v>423</v>
      </c>
      <c r="H246" s="285" t="s">
        <v>526</v>
      </c>
      <c r="I246" s="284"/>
    </row>
    <row r="247" spans="2:9">
      <c r="B247" s="185">
        <v>2</v>
      </c>
      <c r="C247" s="285" t="s">
        <v>564</v>
      </c>
      <c r="D247" s="284"/>
      <c r="E247" s="286">
        <v>808.7</v>
      </c>
      <c r="F247" s="284"/>
      <c r="G247" s="185" t="s">
        <v>233</v>
      </c>
      <c r="H247" s="285" t="s">
        <v>515</v>
      </c>
      <c r="I247" s="284"/>
    </row>
    <row r="248" spans="2:9">
      <c r="B248" s="185">
        <v>3</v>
      </c>
      <c r="C248" s="285" t="s">
        <v>565</v>
      </c>
      <c r="D248" s="284"/>
      <c r="E248" s="286">
        <v>175</v>
      </c>
      <c r="F248" s="284"/>
      <c r="G248" s="185" t="s">
        <v>218</v>
      </c>
      <c r="H248" s="285" t="s">
        <v>566</v>
      </c>
      <c r="I248" s="284"/>
    </row>
    <row r="249" spans="2:9">
      <c r="B249" s="185">
        <v>4</v>
      </c>
      <c r="C249" s="285" t="s">
        <v>567</v>
      </c>
      <c r="D249" s="284"/>
      <c r="E249" s="286">
        <v>684.4</v>
      </c>
      <c r="F249" s="284"/>
      <c r="G249" s="185" t="s">
        <v>218</v>
      </c>
      <c r="H249" s="285" t="s">
        <v>568</v>
      </c>
      <c r="I249" s="284"/>
    </row>
    <row r="250" spans="2:9">
      <c r="B250" s="185">
        <v>5</v>
      </c>
      <c r="C250" s="285" t="s">
        <v>569</v>
      </c>
      <c r="D250" s="284"/>
      <c r="E250" s="286">
        <v>177</v>
      </c>
      <c r="F250" s="284"/>
      <c r="G250" s="185" t="s">
        <v>218</v>
      </c>
      <c r="H250" s="285" t="s">
        <v>568</v>
      </c>
      <c r="I250" s="284"/>
    </row>
    <row r="251" spans="2:9">
      <c r="B251" s="185">
        <v>6</v>
      </c>
      <c r="C251" s="285" t="s">
        <v>570</v>
      </c>
      <c r="D251" s="284"/>
      <c r="E251" s="286">
        <v>305.17</v>
      </c>
      <c r="F251" s="284"/>
      <c r="G251" s="185" t="s">
        <v>197</v>
      </c>
      <c r="H251" s="285" t="s">
        <v>526</v>
      </c>
      <c r="I251" s="284"/>
    </row>
    <row r="252" spans="2:9">
      <c r="B252" s="185">
        <v>7</v>
      </c>
      <c r="C252" s="285" t="s">
        <v>571</v>
      </c>
      <c r="D252" s="284"/>
      <c r="E252" s="286">
        <v>684.4</v>
      </c>
      <c r="F252" s="284"/>
      <c r="G252" s="185" t="s">
        <v>218</v>
      </c>
      <c r="H252" s="285" t="s">
        <v>568</v>
      </c>
      <c r="I252" s="284"/>
    </row>
    <row r="253" spans="2:9">
      <c r="B253" s="185">
        <v>8</v>
      </c>
      <c r="C253" s="285" t="s">
        <v>567</v>
      </c>
      <c r="D253" s="284"/>
      <c r="E253" s="286">
        <v>177</v>
      </c>
      <c r="F253" s="284"/>
      <c r="G253" s="185" t="s">
        <v>218</v>
      </c>
      <c r="H253" s="285" t="s">
        <v>568</v>
      </c>
      <c r="I253" s="284"/>
    </row>
    <row r="254" spans="2:9">
      <c r="B254" s="185">
        <v>9</v>
      </c>
      <c r="C254" s="285" t="s">
        <v>572</v>
      </c>
      <c r="D254" s="284"/>
      <c r="E254" s="286">
        <v>175</v>
      </c>
      <c r="F254" s="284"/>
      <c r="G254" s="185" t="s">
        <v>218</v>
      </c>
      <c r="H254" s="285" t="s">
        <v>566</v>
      </c>
      <c r="I254" s="284"/>
    </row>
    <row r="255" spans="2:9">
      <c r="B255" s="185">
        <v>10</v>
      </c>
      <c r="C255" s="285" t="s">
        <v>573</v>
      </c>
      <c r="D255" s="284"/>
      <c r="E255" s="286">
        <v>808.7</v>
      </c>
      <c r="F255" s="284"/>
      <c r="G255" s="185" t="s">
        <v>197</v>
      </c>
      <c r="H255" s="285" t="s">
        <v>515</v>
      </c>
      <c r="I255" s="284"/>
    </row>
    <row r="256" spans="2:9">
      <c r="B256" s="185">
        <v>11</v>
      </c>
      <c r="C256" s="285" t="s">
        <v>574</v>
      </c>
      <c r="D256" s="284"/>
      <c r="E256" s="286">
        <v>684.4</v>
      </c>
      <c r="F256" s="284"/>
      <c r="G256" s="185" t="s">
        <v>201</v>
      </c>
      <c r="H256" s="285" t="s">
        <v>568</v>
      </c>
      <c r="I256" s="284"/>
    </row>
    <row r="257" spans="2:9">
      <c r="B257" s="185">
        <v>12</v>
      </c>
      <c r="C257" s="285" t="s">
        <v>575</v>
      </c>
      <c r="D257" s="284"/>
      <c r="E257" s="286">
        <v>305.17</v>
      </c>
      <c r="F257" s="284"/>
      <c r="G257" s="185" t="s">
        <v>201</v>
      </c>
      <c r="H257" s="285" t="s">
        <v>526</v>
      </c>
      <c r="I257" s="284"/>
    </row>
    <row r="258" spans="2:9">
      <c r="B258" s="185">
        <v>13</v>
      </c>
      <c r="C258" s="285" t="s">
        <v>576</v>
      </c>
      <c r="D258" s="284"/>
      <c r="E258" s="286">
        <v>177</v>
      </c>
      <c r="F258" s="284"/>
      <c r="G258" s="185" t="s">
        <v>201</v>
      </c>
      <c r="H258" s="285" t="s">
        <v>568</v>
      </c>
      <c r="I258" s="284"/>
    </row>
    <row r="259" spans="2:9">
      <c r="B259" s="185">
        <v>14</v>
      </c>
      <c r="C259" s="285" t="s">
        <v>577</v>
      </c>
      <c r="D259" s="284"/>
      <c r="E259" s="286">
        <v>1400</v>
      </c>
      <c r="F259" s="284"/>
      <c r="G259" s="185" t="s">
        <v>270</v>
      </c>
      <c r="H259" s="285" t="s">
        <v>578</v>
      </c>
      <c r="I259" s="284"/>
    </row>
    <row r="260" spans="2:9">
      <c r="B260" s="185">
        <v>15</v>
      </c>
      <c r="C260" s="285" t="s">
        <v>579</v>
      </c>
      <c r="D260" s="284"/>
      <c r="E260" s="286">
        <v>875</v>
      </c>
      <c r="F260" s="284"/>
      <c r="G260" s="185" t="s">
        <v>276</v>
      </c>
      <c r="H260" s="285" t="s">
        <v>578</v>
      </c>
      <c r="I260" s="284"/>
    </row>
    <row r="261" spans="2:9">
      <c r="B261" s="185">
        <v>16</v>
      </c>
      <c r="C261" s="285" t="s">
        <v>580</v>
      </c>
      <c r="D261" s="284"/>
      <c r="E261" s="286">
        <v>1400</v>
      </c>
      <c r="F261" s="284"/>
      <c r="G261" s="185" t="s">
        <v>270</v>
      </c>
      <c r="H261" s="285" t="s">
        <v>578</v>
      </c>
      <c r="I261" s="284"/>
    </row>
    <row r="262" spans="2:9">
      <c r="B262" s="185">
        <v>17</v>
      </c>
      <c r="C262" s="285" t="s">
        <v>581</v>
      </c>
      <c r="D262" s="284"/>
      <c r="E262" s="286">
        <v>808.7</v>
      </c>
      <c r="F262" s="284"/>
      <c r="G262" s="185" t="s">
        <v>197</v>
      </c>
      <c r="H262" s="285" t="s">
        <v>515</v>
      </c>
      <c r="I262" s="284"/>
    </row>
    <row r="263" spans="2:9">
      <c r="B263" s="186"/>
      <c r="C263" s="287"/>
      <c r="D263" s="284"/>
      <c r="E263" s="288">
        <v>9950.8100000000013</v>
      </c>
      <c r="F263" s="284"/>
      <c r="G263" s="186"/>
      <c r="H263" s="287"/>
      <c r="I263" s="284"/>
    </row>
    <row r="264" spans="2:9">
      <c r="B264" s="281" t="s">
        <v>582</v>
      </c>
      <c r="C264" s="282"/>
      <c r="D264" s="282"/>
      <c r="E264" s="282"/>
      <c r="F264" s="282"/>
      <c r="G264" s="282"/>
      <c r="H264" s="282"/>
      <c r="I264" s="282"/>
    </row>
    <row r="265" spans="2:9">
      <c r="B265" s="184" t="s">
        <v>180</v>
      </c>
      <c r="C265" s="283" t="s">
        <v>181</v>
      </c>
      <c r="D265" s="284"/>
      <c r="E265" s="283" t="s">
        <v>182</v>
      </c>
      <c r="F265" s="284"/>
      <c r="G265" s="184" t="s">
        <v>183</v>
      </c>
      <c r="H265" s="283" t="s">
        <v>184</v>
      </c>
      <c r="I265" s="284"/>
    </row>
    <row r="266" spans="2:9">
      <c r="B266" s="185">
        <v>1</v>
      </c>
      <c r="C266" s="285" t="s">
        <v>583</v>
      </c>
      <c r="D266" s="284"/>
      <c r="E266" s="286">
        <v>528.9</v>
      </c>
      <c r="F266" s="284"/>
      <c r="G266" s="185" t="s">
        <v>218</v>
      </c>
      <c r="H266" s="285" t="s">
        <v>584</v>
      </c>
      <c r="I266" s="284"/>
    </row>
    <row r="267" spans="2:9">
      <c r="B267" s="185">
        <v>2</v>
      </c>
      <c r="C267" s="285" t="s">
        <v>585</v>
      </c>
      <c r="D267" s="284"/>
      <c r="E267" s="286">
        <v>2441.37</v>
      </c>
      <c r="F267" s="284"/>
      <c r="G267" s="185" t="s">
        <v>228</v>
      </c>
      <c r="H267" s="285" t="s">
        <v>524</v>
      </c>
      <c r="I267" s="284"/>
    </row>
    <row r="268" spans="2:9">
      <c r="B268" s="185">
        <v>3</v>
      </c>
      <c r="C268" s="285" t="s">
        <v>586</v>
      </c>
      <c r="D268" s="284"/>
      <c r="E268" s="286">
        <v>391</v>
      </c>
      <c r="F268" s="284"/>
      <c r="G268" s="185" t="s">
        <v>197</v>
      </c>
      <c r="H268" s="285" t="s">
        <v>587</v>
      </c>
      <c r="I268" s="284"/>
    </row>
    <row r="269" spans="2:9">
      <c r="B269" s="185">
        <v>4</v>
      </c>
      <c r="C269" s="285" t="s">
        <v>588</v>
      </c>
      <c r="D269" s="284"/>
      <c r="E269" s="286">
        <v>391</v>
      </c>
      <c r="F269" s="284"/>
      <c r="G269" s="185" t="s">
        <v>263</v>
      </c>
      <c r="H269" s="285" t="s">
        <v>587</v>
      </c>
      <c r="I269" s="284"/>
    </row>
    <row r="270" spans="2:9">
      <c r="B270" s="185">
        <v>5</v>
      </c>
      <c r="C270" s="285" t="s">
        <v>589</v>
      </c>
      <c r="D270" s="284"/>
      <c r="E270" s="286">
        <v>528.9</v>
      </c>
      <c r="F270" s="284"/>
      <c r="G270" s="185" t="s">
        <v>399</v>
      </c>
      <c r="H270" s="285" t="s">
        <v>584</v>
      </c>
      <c r="I270" s="284"/>
    </row>
    <row r="271" spans="2:9">
      <c r="B271" s="185">
        <v>6</v>
      </c>
      <c r="C271" s="285" t="s">
        <v>590</v>
      </c>
      <c r="D271" s="284"/>
      <c r="E271" s="286">
        <v>391</v>
      </c>
      <c r="F271" s="284"/>
      <c r="G271" s="185" t="s">
        <v>276</v>
      </c>
      <c r="H271" s="285" t="s">
        <v>587</v>
      </c>
      <c r="I271" s="284"/>
    </row>
    <row r="272" spans="2:9">
      <c r="B272" s="185">
        <v>7</v>
      </c>
      <c r="C272" s="285" t="s">
        <v>591</v>
      </c>
      <c r="D272" s="284"/>
      <c r="E272" s="286">
        <v>2441.37</v>
      </c>
      <c r="F272" s="284"/>
      <c r="G272" s="185" t="s">
        <v>384</v>
      </c>
      <c r="H272" s="285" t="s">
        <v>524</v>
      </c>
      <c r="I272" s="284"/>
    </row>
    <row r="273" spans="2:9">
      <c r="B273" s="186"/>
      <c r="C273" s="287"/>
      <c r="D273" s="284"/>
      <c r="E273" s="288">
        <v>7113.54</v>
      </c>
      <c r="F273" s="284"/>
      <c r="G273" s="186"/>
      <c r="H273" s="287"/>
      <c r="I273" s="284"/>
    </row>
    <row r="274" spans="2:9">
      <c r="B274" s="281" t="s">
        <v>592</v>
      </c>
      <c r="C274" s="282"/>
      <c r="D274" s="282"/>
      <c r="E274" s="282"/>
      <c r="F274" s="282"/>
      <c r="G274" s="282"/>
      <c r="H274" s="282"/>
      <c r="I274" s="282"/>
    </row>
    <row r="275" spans="2:9">
      <c r="B275" s="184" t="s">
        <v>180</v>
      </c>
      <c r="C275" s="283" t="s">
        <v>181</v>
      </c>
      <c r="D275" s="284"/>
      <c r="E275" s="283" t="s">
        <v>182</v>
      </c>
      <c r="F275" s="284"/>
      <c r="G275" s="184" t="s">
        <v>183</v>
      </c>
      <c r="H275" s="283" t="s">
        <v>184</v>
      </c>
      <c r="I275" s="284"/>
    </row>
    <row r="276" spans="2:9">
      <c r="B276" s="185">
        <v>1</v>
      </c>
      <c r="C276" s="285" t="s">
        <v>593</v>
      </c>
      <c r="D276" s="284"/>
      <c r="E276" s="286">
        <v>59.78</v>
      </c>
      <c r="F276" s="284"/>
      <c r="G276" s="185" t="s">
        <v>228</v>
      </c>
      <c r="H276" s="285" t="s">
        <v>594</v>
      </c>
      <c r="I276" s="284"/>
    </row>
    <row r="277" spans="2:9">
      <c r="B277" s="185">
        <v>2</v>
      </c>
      <c r="C277" s="285" t="s">
        <v>593</v>
      </c>
      <c r="D277" s="284"/>
      <c r="E277" s="286">
        <v>29.4</v>
      </c>
      <c r="F277" s="284"/>
      <c r="G277" s="185" t="s">
        <v>228</v>
      </c>
      <c r="H277" s="285" t="s">
        <v>594</v>
      </c>
      <c r="I277" s="284"/>
    </row>
    <row r="278" spans="2:9">
      <c r="B278" s="185">
        <v>3</v>
      </c>
      <c r="C278" s="285" t="s">
        <v>593</v>
      </c>
      <c r="D278" s="284"/>
      <c r="E278" s="286">
        <v>29.4</v>
      </c>
      <c r="F278" s="284"/>
      <c r="G278" s="185" t="s">
        <v>228</v>
      </c>
      <c r="H278" s="285" t="s">
        <v>594</v>
      </c>
      <c r="I278" s="284"/>
    </row>
    <row r="279" spans="2:9">
      <c r="B279" s="185">
        <v>4</v>
      </c>
      <c r="C279" s="285" t="s">
        <v>593</v>
      </c>
      <c r="D279" s="284"/>
      <c r="E279" s="286">
        <v>58.8</v>
      </c>
      <c r="F279" s="284"/>
      <c r="G279" s="185" t="s">
        <v>228</v>
      </c>
      <c r="H279" s="285" t="s">
        <v>594</v>
      </c>
      <c r="I279" s="284"/>
    </row>
    <row r="280" spans="2:9">
      <c r="B280" s="185">
        <v>5</v>
      </c>
      <c r="C280" s="285" t="s">
        <v>593</v>
      </c>
      <c r="D280" s="284"/>
      <c r="E280" s="286">
        <v>154</v>
      </c>
      <c r="F280" s="284"/>
      <c r="G280" s="185" t="s">
        <v>228</v>
      </c>
      <c r="H280" s="285" t="s">
        <v>595</v>
      </c>
      <c r="I280" s="284"/>
    </row>
    <row r="281" spans="2:9">
      <c r="B281" s="185">
        <v>6</v>
      </c>
      <c r="C281" s="285" t="s">
        <v>593</v>
      </c>
      <c r="D281" s="284"/>
      <c r="E281" s="286">
        <v>420</v>
      </c>
      <c r="F281" s="284"/>
      <c r="G281" s="185" t="s">
        <v>228</v>
      </c>
      <c r="H281" s="285" t="s">
        <v>595</v>
      </c>
      <c r="I281" s="284"/>
    </row>
    <row r="282" spans="2:9">
      <c r="B282" s="186"/>
      <c r="C282" s="287"/>
      <c r="D282" s="284"/>
      <c r="E282" s="288">
        <v>751.38</v>
      </c>
      <c r="F282" s="284"/>
      <c r="G282" s="186"/>
      <c r="H282" s="287"/>
      <c r="I282" s="284"/>
    </row>
    <row r="283" spans="2:9">
      <c r="B283" s="281" t="s">
        <v>596</v>
      </c>
      <c r="C283" s="282"/>
      <c r="D283" s="282"/>
      <c r="E283" s="282"/>
      <c r="F283" s="282"/>
      <c r="G283" s="282"/>
      <c r="H283" s="282"/>
      <c r="I283" s="282"/>
    </row>
    <row r="284" spans="2:9">
      <c r="B284" s="184" t="s">
        <v>180</v>
      </c>
      <c r="C284" s="283" t="s">
        <v>181</v>
      </c>
      <c r="D284" s="284"/>
      <c r="E284" s="283" t="s">
        <v>182</v>
      </c>
      <c r="F284" s="284"/>
      <c r="G284" s="184" t="s">
        <v>183</v>
      </c>
      <c r="H284" s="283" t="s">
        <v>184</v>
      </c>
      <c r="I284" s="284"/>
    </row>
    <row r="285" spans="2:9">
      <c r="B285" s="185">
        <v>1</v>
      </c>
      <c r="C285" s="285" t="s">
        <v>597</v>
      </c>
      <c r="D285" s="284"/>
      <c r="E285" s="286">
        <v>1040</v>
      </c>
      <c r="F285" s="284"/>
      <c r="G285" s="185" t="s">
        <v>349</v>
      </c>
      <c r="H285" s="285" t="s">
        <v>598</v>
      </c>
      <c r="I285" s="284"/>
    </row>
    <row r="286" spans="2:9">
      <c r="B286" s="185">
        <v>2</v>
      </c>
      <c r="C286" s="285" t="s">
        <v>599</v>
      </c>
      <c r="D286" s="284"/>
      <c r="E286" s="286">
        <v>361.4</v>
      </c>
      <c r="F286" s="284"/>
      <c r="G286" s="185" t="s">
        <v>228</v>
      </c>
      <c r="H286" s="285" t="s">
        <v>600</v>
      </c>
      <c r="I286" s="284"/>
    </row>
    <row r="287" spans="2:9">
      <c r="B287" s="185">
        <v>3</v>
      </c>
      <c r="C287" s="285" t="s">
        <v>601</v>
      </c>
      <c r="D287" s="284"/>
      <c r="E287" s="286">
        <v>309.8</v>
      </c>
      <c r="F287" s="284"/>
      <c r="G287" s="185" t="s">
        <v>263</v>
      </c>
      <c r="H287" s="285" t="s">
        <v>600</v>
      </c>
      <c r="I287" s="284"/>
    </row>
    <row r="288" spans="2:9">
      <c r="B288" s="185">
        <v>4</v>
      </c>
      <c r="C288" s="285" t="s">
        <v>602</v>
      </c>
      <c r="D288" s="284"/>
      <c r="E288" s="286">
        <v>480</v>
      </c>
      <c r="F288" s="284"/>
      <c r="G288" s="185" t="s">
        <v>312</v>
      </c>
      <c r="H288" s="285" t="s">
        <v>603</v>
      </c>
      <c r="I288" s="284"/>
    </row>
    <row r="289" spans="2:9">
      <c r="B289" s="186"/>
      <c r="C289" s="287"/>
      <c r="D289" s="284"/>
      <c r="E289" s="288">
        <v>2191.1999999999998</v>
      </c>
      <c r="F289" s="284"/>
      <c r="G289" s="186"/>
      <c r="H289" s="287"/>
      <c r="I289" s="284"/>
    </row>
    <row r="290" spans="2:9">
      <c r="B290" s="281" t="s">
        <v>361</v>
      </c>
      <c r="C290" s="282"/>
      <c r="D290" s="282"/>
      <c r="E290" s="282"/>
      <c r="F290" s="282"/>
      <c r="G290" s="282"/>
      <c r="H290" s="282"/>
      <c r="I290" s="282"/>
    </row>
    <row r="291" spans="2:9">
      <c r="B291" s="184" t="s">
        <v>180</v>
      </c>
      <c r="C291" s="283" t="s">
        <v>181</v>
      </c>
      <c r="D291" s="284"/>
      <c r="E291" s="283" t="s">
        <v>182</v>
      </c>
      <c r="F291" s="284"/>
      <c r="G291" s="184" t="s">
        <v>183</v>
      </c>
      <c r="H291" s="283" t="s">
        <v>184</v>
      </c>
      <c r="I291" s="284"/>
    </row>
    <row r="292" spans="2:9">
      <c r="B292" s="185">
        <v>1</v>
      </c>
      <c r="C292" s="285" t="s">
        <v>362</v>
      </c>
      <c r="D292" s="284"/>
      <c r="E292" s="286">
        <v>3100</v>
      </c>
      <c r="F292" s="284"/>
      <c r="G292" s="185" t="s">
        <v>341</v>
      </c>
      <c r="H292" s="285" t="s">
        <v>604</v>
      </c>
      <c r="I292" s="284"/>
    </row>
    <row r="293" spans="2:9">
      <c r="B293" s="185">
        <v>2</v>
      </c>
      <c r="C293" s="285" t="s">
        <v>362</v>
      </c>
      <c r="D293" s="284"/>
      <c r="E293" s="286">
        <v>375</v>
      </c>
      <c r="F293" s="284"/>
      <c r="G293" s="185" t="s">
        <v>341</v>
      </c>
      <c r="H293" s="285" t="s">
        <v>605</v>
      </c>
      <c r="I293" s="284"/>
    </row>
    <row r="294" spans="2:9">
      <c r="B294" s="185">
        <v>3</v>
      </c>
      <c r="C294" s="285" t="s">
        <v>362</v>
      </c>
      <c r="D294" s="284"/>
      <c r="E294" s="286">
        <v>315</v>
      </c>
      <c r="F294" s="284"/>
      <c r="G294" s="185" t="s">
        <v>341</v>
      </c>
      <c r="H294" s="285" t="s">
        <v>606</v>
      </c>
      <c r="I294" s="284"/>
    </row>
    <row r="295" spans="2:9">
      <c r="B295" s="185">
        <v>4</v>
      </c>
      <c r="C295" s="285" t="s">
        <v>379</v>
      </c>
      <c r="D295" s="284"/>
      <c r="E295" s="286">
        <v>80.900000000000006</v>
      </c>
      <c r="F295" s="284"/>
      <c r="G295" s="185" t="s">
        <v>368</v>
      </c>
      <c r="H295" s="285" t="s">
        <v>607</v>
      </c>
      <c r="I295" s="284"/>
    </row>
    <row r="296" spans="2:9">
      <c r="B296" s="185">
        <v>5</v>
      </c>
      <c r="C296" s="285" t="s">
        <v>362</v>
      </c>
      <c r="D296" s="284"/>
      <c r="E296" s="286">
        <v>75</v>
      </c>
      <c r="F296" s="284"/>
      <c r="G296" s="185" t="s">
        <v>368</v>
      </c>
      <c r="H296" s="285" t="s">
        <v>605</v>
      </c>
      <c r="I296" s="284"/>
    </row>
    <row r="297" spans="2:9">
      <c r="B297" s="185">
        <v>6</v>
      </c>
      <c r="C297" s="285" t="s">
        <v>379</v>
      </c>
      <c r="D297" s="284"/>
      <c r="E297" s="286">
        <v>360</v>
      </c>
      <c r="F297" s="284"/>
      <c r="G297" s="185" t="s">
        <v>214</v>
      </c>
      <c r="H297" s="285" t="s">
        <v>608</v>
      </c>
      <c r="I297" s="284"/>
    </row>
    <row r="298" spans="2:9">
      <c r="B298" s="185">
        <v>7</v>
      </c>
      <c r="C298" s="285" t="s">
        <v>362</v>
      </c>
      <c r="D298" s="284"/>
      <c r="E298" s="286">
        <v>300</v>
      </c>
      <c r="F298" s="284"/>
      <c r="G298" s="185" t="s">
        <v>349</v>
      </c>
      <c r="H298" s="285" t="s">
        <v>608</v>
      </c>
      <c r="I298" s="284"/>
    </row>
    <row r="299" spans="2:9">
      <c r="B299" s="185">
        <v>8</v>
      </c>
      <c r="C299" s="285" t="s">
        <v>379</v>
      </c>
      <c r="D299" s="284"/>
      <c r="E299" s="286">
        <v>240</v>
      </c>
      <c r="F299" s="284"/>
      <c r="G299" s="185" t="s">
        <v>426</v>
      </c>
      <c r="H299" s="285" t="s">
        <v>606</v>
      </c>
      <c r="I299" s="284"/>
    </row>
    <row r="300" spans="2:9">
      <c r="B300" s="185">
        <v>9</v>
      </c>
      <c r="C300" s="285" t="s">
        <v>362</v>
      </c>
      <c r="D300" s="284"/>
      <c r="E300" s="286">
        <v>114.9</v>
      </c>
      <c r="F300" s="284"/>
      <c r="G300" s="185" t="s">
        <v>301</v>
      </c>
      <c r="H300" s="285" t="s">
        <v>609</v>
      </c>
      <c r="I300" s="284"/>
    </row>
    <row r="301" spans="2:9">
      <c r="B301" s="186"/>
      <c r="C301" s="287"/>
      <c r="D301" s="284"/>
      <c r="E301" s="288">
        <v>4960.7999999999993</v>
      </c>
      <c r="F301" s="284"/>
      <c r="G301" s="186"/>
      <c r="H301" s="287"/>
      <c r="I301" s="284"/>
    </row>
    <row r="302" spans="2:9">
      <c r="B302" s="281" t="s">
        <v>610</v>
      </c>
      <c r="C302" s="282"/>
      <c r="D302" s="282"/>
      <c r="E302" s="282"/>
      <c r="F302" s="282"/>
      <c r="G302" s="282"/>
      <c r="H302" s="282"/>
      <c r="I302" s="282"/>
    </row>
    <row r="303" spans="2:9">
      <c r="B303" s="184" t="s">
        <v>180</v>
      </c>
      <c r="C303" s="283" t="s">
        <v>181</v>
      </c>
      <c r="D303" s="284"/>
      <c r="E303" s="283" t="s">
        <v>182</v>
      </c>
      <c r="F303" s="284"/>
      <c r="G303" s="184" t="s">
        <v>183</v>
      </c>
      <c r="H303" s="283" t="s">
        <v>184</v>
      </c>
      <c r="I303" s="284"/>
    </row>
    <row r="304" spans="2:9">
      <c r="B304" s="185">
        <v>1</v>
      </c>
      <c r="C304" s="285" t="s">
        <v>613</v>
      </c>
      <c r="D304" s="284"/>
      <c r="E304" s="286">
        <v>12614</v>
      </c>
      <c r="F304" s="284"/>
      <c r="G304" s="185" t="s">
        <v>193</v>
      </c>
      <c r="H304" s="285" t="s">
        <v>611</v>
      </c>
      <c r="I304" s="284"/>
    </row>
    <row r="305" spans="2:9">
      <c r="B305" s="185">
        <v>2</v>
      </c>
      <c r="C305" s="285" t="s">
        <v>612</v>
      </c>
      <c r="D305" s="284"/>
      <c r="E305" s="286">
        <v>2747</v>
      </c>
      <c r="F305" s="284"/>
      <c r="G305" s="185" t="s">
        <v>276</v>
      </c>
      <c r="H305" s="285" t="s">
        <v>587</v>
      </c>
      <c r="I305" s="284"/>
    </row>
    <row r="306" spans="2:9">
      <c r="B306" s="186"/>
      <c r="C306" s="287"/>
      <c r="D306" s="284"/>
      <c r="E306" s="288">
        <v>15361</v>
      </c>
      <c r="F306" s="284"/>
      <c r="G306" s="186"/>
      <c r="H306" s="287"/>
      <c r="I306" s="284"/>
    </row>
  </sheetData>
  <mergeCells count="859">
    <mergeCell ref="C305:D305"/>
    <mergeCell ref="E305:F305"/>
    <mergeCell ref="H305:I305"/>
    <mergeCell ref="C306:D306"/>
    <mergeCell ref="E306:F306"/>
    <mergeCell ref="H306:I306"/>
    <mergeCell ref="B302:I302"/>
    <mergeCell ref="C303:D303"/>
    <mergeCell ref="E303:F303"/>
    <mergeCell ref="H303:I303"/>
    <mergeCell ref="C304:D304"/>
    <mergeCell ref="E304:F304"/>
    <mergeCell ref="H304:I304"/>
    <mergeCell ref="C300:D300"/>
    <mergeCell ref="E300:F300"/>
    <mergeCell ref="H300:I300"/>
    <mergeCell ref="C301:D301"/>
    <mergeCell ref="E301:F301"/>
    <mergeCell ref="H301:I301"/>
    <mergeCell ref="C298:D298"/>
    <mergeCell ref="E298:F298"/>
    <mergeCell ref="H298:I298"/>
    <mergeCell ref="C299:D299"/>
    <mergeCell ref="E299:F299"/>
    <mergeCell ref="H299:I299"/>
    <mergeCell ref="C296:D296"/>
    <mergeCell ref="E296:F296"/>
    <mergeCell ref="H296:I296"/>
    <mergeCell ref="C297:D297"/>
    <mergeCell ref="E297:F297"/>
    <mergeCell ref="H297:I297"/>
    <mergeCell ref="C294:D294"/>
    <mergeCell ref="E294:F294"/>
    <mergeCell ref="H294:I294"/>
    <mergeCell ref="C295:D295"/>
    <mergeCell ref="E295:F295"/>
    <mergeCell ref="H295:I295"/>
    <mergeCell ref="C292:D292"/>
    <mergeCell ref="E292:F292"/>
    <mergeCell ref="H292:I292"/>
    <mergeCell ref="C293:D293"/>
    <mergeCell ref="E293:F293"/>
    <mergeCell ref="H293:I293"/>
    <mergeCell ref="C289:D289"/>
    <mergeCell ref="E289:F289"/>
    <mergeCell ref="H289:I289"/>
    <mergeCell ref="B290:I290"/>
    <mergeCell ref="C291:D291"/>
    <mergeCell ref="E291:F291"/>
    <mergeCell ref="H291:I291"/>
    <mergeCell ref="C287:D287"/>
    <mergeCell ref="E287:F287"/>
    <mergeCell ref="H287:I287"/>
    <mergeCell ref="C288:D288"/>
    <mergeCell ref="E288:F288"/>
    <mergeCell ref="H288:I288"/>
    <mergeCell ref="C285:D285"/>
    <mergeCell ref="E285:F285"/>
    <mergeCell ref="H285:I285"/>
    <mergeCell ref="C286:D286"/>
    <mergeCell ref="E286:F286"/>
    <mergeCell ref="H286:I286"/>
    <mergeCell ref="C282:D282"/>
    <mergeCell ref="E282:F282"/>
    <mergeCell ref="H282:I282"/>
    <mergeCell ref="B283:I283"/>
    <mergeCell ref="C284:D284"/>
    <mergeCell ref="E284:F284"/>
    <mergeCell ref="H284:I284"/>
    <mergeCell ref="C280:D280"/>
    <mergeCell ref="E280:F280"/>
    <mergeCell ref="H280:I280"/>
    <mergeCell ref="C281:D281"/>
    <mergeCell ref="E281:F281"/>
    <mergeCell ref="H281:I281"/>
    <mergeCell ref="C278:D278"/>
    <mergeCell ref="E278:F278"/>
    <mergeCell ref="H278:I278"/>
    <mergeCell ref="C279:D279"/>
    <mergeCell ref="E279:F279"/>
    <mergeCell ref="H279:I279"/>
    <mergeCell ref="C276:D276"/>
    <mergeCell ref="E276:F276"/>
    <mergeCell ref="H276:I276"/>
    <mergeCell ref="C277:D277"/>
    <mergeCell ref="E277:F277"/>
    <mergeCell ref="H277:I277"/>
    <mergeCell ref="C273:D273"/>
    <mergeCell ref="E273:F273"/>
    <mergeCell ref="H273:I273"/>
    <mergeCell ref="B274:I274"/>
    <mergeCell ref="C275:D275"/>
    <mergeCell ref="E275:F275"/>
    <mergeCell ref="H275:I275"/>
    <mergeCell ref="C271:D271"/>
    <mergeCell ref="E271:F271"/>
    <mergeCell ref="H271:I271"/>
    <mergeCell ref="C272:D272"/>
    <mergeCell ref="E272:F272"/>
    <mergeCell ref="H272:I272"/>
    <mergeCell ref="C269:D269"/>
    <mergeCell ref="E269:F269"/>
    <mergeCell ref="H269:I269"/>
    <mergeCell ref="C270:D270"/>
    <mergeCell ref="E270:F270"/>
    <mergeCell ref="H270:I270"/>
    <mergeCell ref="C267:D267"/>
    <mergeCell ref="E267:F267"/>
    <mergeCell ref="H267:I267"/>
    <mergeCell ref="C268:D268"/>
    <mergeCell ref="E268:F268"/>
    <mergeCell ref="H268:I268"/>
    <mergeCell ref="B264:I264"/>
    <mergeCell ref="C265:D265"/>
    <mergeCell ref="E265:F265"/>
    <mergeCell ref="H265:I265"/>
    <mergeCell ref="C266:D266"/>
    <mergeCell ref="E266:F266"/>
    <mergeCell ref="H266:I266"/>
    <mergeCell ref="C262:D262"/>
    <mergeCell ref="E262:F262"/>
    <mergeCell ref="H262:I262"/>
    <mergeCell ref="C263:D263"/>
    <mergeCell ref="E263:F263"/>
    <mergeCell ref="H263:I263"/>
    <mergeCell ref="C260:D260"/>
    <mergeCell ref="E260:F260"/>
    <mergeCell ref="H260:I260"/>
    <mergeCell ref="C261:D261"/>
    <mergeCell ref="E261:F261"/>
    <mergeCell ref="H261:I261"/>
    <mergeCell ref="C258:D258"/>
    <mergeCell ref="E258:F258"/>
    <mergeCell ref="H258:I258"/>
    <mergeCell ref="C259:D259"/>
    <mergeCell ref="E259:F259"/>
    <mergeCell ref="H259:I259"/>
    <mergeCell ref="C256:D256"/>
    <mergeCell ref="E256:F256"/>
    <mergeCell ref="H256:I256"/>
    <mergeCell ref="C257:D257"/>
    <mergeCell ref="E257:F257"/>
    <mergeCell ref="H257:I257"/>
    <mergeCell ref="C254:D254"/>
    <mergeCell ref="E254:F254"/>
    <mergeCell ref="H254:I254"/>
    <mergeCell ref="C255:D255"/>
    <mergeCell ref="E255:F255"/>
    <mergeCell ref="H255:I255"/>
    <mergeCell ref="C252:D252"/>
    <mergeCell ref="E252:F252"/>
    <mergeCell ref="H252:I252"/>
    <mergeCell ref="C253:D253"/>
    <mergeCell ref="E253:F253"/>
    <mergeCell ref="H253:I253"/>
    <mergeCell ref="C250:D250"/>
    <mergeCell ref="E250:F250"/>
    <mergeCell ref="H250:I250"/>
    <mergeCell ref="C251:D251"/>
    <mergeCell ref="E251:F251"/>
    <mergeCell ref="H251:I251"/>
    <mergeCell ref="C248:D248"/>
    <mergeCell ref="E248:F248"/>
    <mergeCell ref="H248:I248"/>
    <mergeCell ref="C249:D249"/>
    <mergeCell ref="E249:F249"/>
    <mergeCell ref="H249:I249"/>
    <mergeCell ref="C246:D246"/>
    <mergeCell ref="E246:F246"/>
    <mergeCell ref="H246:I246"/>
    <mergeCell ref="C247:D247"/>
    <mergeCell ref="E247:F247"/>
    <mergeCell ref="H247:I247"/>
    <mergeCell ref="C243:D243"/>
    <mergeCell ref="E243:F243"/>
    <mergeCell ref="H243:I243"/>
    <mergeCell ref="B244:I244"/>
    <mergeCell ref="C245:D245"/>
    <mergeCell ref="E245:F245"/>
    <mergeCell ref="H245:I245"/>
    <mergeCell ref="C241:D241"/>
    <mergeCell ref="E241:F241"/>
    <mergeCell ref="H241:I241"/>
    <mergeCell ref="C242:D242"/>
    <mergeCell ref="E242:F242"/>
    <mergeCell ref="H242:I242"/>
    <mergeCell ref="C238:D238"/>
    <mergeCell ref="E238:F238"/>
    <mergeCell ref="H238:I238"/>
    <mergeCell ref="B239:I239"/>
    <mergeCell ref="C240:D240"/>
    <mergeCell ref="E240:F240"/>
    <mergeCell ref="H240:I240"/>
    <mergeCell ref="C236:D236"/>
    <mergeCell ref="E236:F236"/>
    <mergeCell ref="H236:I236"/>
    <mergeCell ref="C237:D237"/>
    <mergeCell ref="E237:F237"/>
    <mergeCell ref="H237:I237"/>
    <mergeCell ref="B233:I233"/>
    <mergeCell ref="C234:D234"/>
    <mergeCell ref="E234:F234"/>
    <mergeCell ref="H234:I234"/>
    <mergeCell ref="C235:D235"/>
    <mergeCell ref="E235:F235"/>
    <mergeCell ref="H235:I235"/>
    <mergeCell ref="C231:D231"/>
    <mergeCell ref="E231:F231"/>
    <mergeCell ref="H231:I231"/>
    <mergeCell ref="C232:D232"/>
    <mergeCell ref="E232:F232"/>
    <mergeCell ref="H232:I232"/>
    <mergeCell ref="C229:D229"/>
    <mergeCell ref="E229:F229"/>
    <mergeCell ref="H229:I229"/>
    <mergeCell ref="C230:D230"/>
    <mergeCell ref="E230:F230"/>
    <mergeCell ref="H230:I230"/>
    <mergeCell ref="B226:I226"/>
    <mergeCell ref="C227:D227"/>
    <mergeCell ref="E227:F227"/>
    <mergeCell ref="H227:I227"/>
    <mergeCell ref="C228:D228"/>
    <mergeCell ref="E228:F228"/>
    <mergeCell ref="H228:I228"/>
    <mergeCell ref="C224:D224"/>
    <mergeCell ref="E224:F224"/>
    <mergeCell ref="H224:I224"/>
    <mergeCell ref="C225:D225"/>
    <mergeCell ref="E225:F225"/>
    <mergeCell ref="H225:I225"/>
    <mergeCell ref="C222:D222"/>
    <mergeCell ref="E222:F222"/>
    <mergeCell ref="H222:I222"/>
    <mergeCell ref="C223:D223"/>
    <mergeCell ref="E223:F223"/>
    <mergeCell ref="H223:I223"/>
    <mergeCell ref="C220:D220"/>
    <mergeCell ref="E220:F220"/>
    <mergeCell ref="H220:I220"/>
    <mergeCell ref="C221:D221"/>
    <mergeCell ref="E221:F221"/>
    <mergeCell ref="H221:I221"/>
    <mergeCell ref="B217:I217"/>
    <mergeCell ref="C218:D218"/>
    <mergeCell ref="E218:F218"/>
    <mergeCell ref="H218:I218"/>
    <mergeCell ref="C219:D219"/>
    <mergeCell ref="E219:F219"/>
    <mergeCell ref="H219:I219"/>
    <mergeCell ref="C215:D215"/>
    <mergeCell ref="E215:F215"/>
    <mergeCell ref="H215:I215"/>
    <mergeCell ref="C216:D216"/>
    <mergeCell ref="E216:F216"/>
    <mergeCell ref="H216:I216"/>
    <mergeCell ref="C213:D213"/>
    <mergeCell ref="E213:F213"/>
    <mergeCell ref="H213:I213"/>
    <mergeCell ref="C214:D214"/>
    <mergeCell ref="E214:F214"/>
    <mergeCell ref="H214:I214"/>
    <mergeCell ref="C211:D211"/>
    <mergeCell ref="E211:F211"/>
    <mergeCell ref="H211:I211"/>
    <mergeCell ref="C212:D212"/>
    <mergeCell ref="E212:F212"/>
    <mergeCell ref="H212:I212"/>
    <mergeCell ref="C209:D209"/>
    <mergeCell ref="E209:F209"/>
    <mergeCell ref="H209:I209"/>
    <mergeCell ref="C210:D210"/>
    <mergeCell ref="E210:F210"/>
    <mergeCell ref="H210:I210"/>
    <mergeCell ref="C207:D207"/>
    <mergeCell ref="E207:F207"/>
    <mergeCell ref="H207:I207"/>
    <mergeCell ref="C208:D208"/>
    <mergeCell ref="E208:F208"/>
    <mergeCell ref="H208:I208"/>
    <mergeCell ref="C205:D205"/>
    <mergeCell ref="E205:F205"/>
    <mergeCell ref="H205:I205"/>
    <mergeCell ref="C206:D206"/>
    <mergeCell ref="E206:F206"/>
    <mergeCell ref="H206:I206"/>
    <mergeCell ref="C203:D203"/>
    <mergeCell ref="E203:F203"/>
    <mergeCell ref="H203:I203"/>
    <mergeCell ref="C204:D204"/>
    <mergeCell ref="E204:F204"/>
    <mergeCell ref="H204:I204"/>
    <mergeCell ref="C200:D200"/>
    <mergeCell ref="E200:F200"/>
    <mergeCell ref="H200:I200"/>
    <mergeCell ref="B201:I201"/>
    <mergeCell ref="C202:D202"/>
    <mergeCell ref="E202:F202"/>
    <mergeCell ref="H202:I202"/>
    <mergeCell ref="C198:D198"/>
    <mergeCell ref="E198:F198"/>
    <mergeCell ref="H198:I198"/>
    <mergeCell ref="C199:D199"/>
    <mergeCell ref="E199:F199"/>
    <mergeCell ref="H199:I199"/>
    <mergeCell ref="C196:D196"/>
    <mergeCell ref="E196:F196"/>
    <mergeCell ref="H196:I196"/>
    <mergeCell ref="C197:D197"/>
    <mergeCell ref="E197:F197"/>
    <mergeCell ref="H197:I197"/>
    <mergeCell ref="C193:D193"/>
    <mergeCell ref="E193:F193"/>
    <mergeCell ref="H193:I193"/>
    <mergeCell ref="B194:I194"/>
    <mergeCell ref="C195:D195"/>
    <mergeCell ref="E195:F195"/>
    <mergeCell ref="H195:I195"/>
    <mergeCell ref="B190:I190"/>
    <mergeCell ref="C191:D191"/>
    <mergeCell ref="E191:F191"/>
    <mergeCell ref="H191:I191"/>
    <mergeCell ref="C192:D192"/>
    <mergeCell ref="E192:F192"/>
    <mergeCell ref="H192:I192"/>
    <mergeCell ref="C188:D188"/>
    <mergeCell ref="E188:F188"/>
    <mergeCell ref="H188:I188"/>
    <mergeCell ref="C189:D189"/>
    <mergeCell ref="E189:F189"/>
    <mergeCell ref="H189:I189"/>
    <mergeCell ref="C186:D186"/>
    <mergeCell ref="E186:F186"/>
    <mergeCell ref="H186:I186"/>
    <mergeCell ref="C187:D187"/>
    <mergeCell ref="E187:F187"/>
    <mergeCell ref="H187:I187"/>
    <mergeCell ref="C183:D183"/>
    <mergeCell ref="E183:F183"/>
    <mergeCell ref="H183:I183"/>
    <mergeCell ref="B184:I184"/>
    <mergeCell ref="C185:D185"/>
    <mergeCell ref="E185:F185"/>
    <mergeCell ref="H185:I185"/>
    <mergeCell ref="C181:D181"/>
    <mergeCell ref="E181:F181"/>
    <mergeCell ref="H181:I181"/>
    <mergeCell ref="C182:D182"/>
    <mergeCell ref="E182:F182"/>
    <mergeCell ref="H182:I182"/>
    <mergeCell ref="C179:D179"/>
    <mergeCell ref="E179:F179"/>
    <mergeCell ref="H179:I179"/>
    <mergeCell ref="C180:D180"/>
    <mergeCell ref="E180:F180"/>
    <mergeCell ref="H180:I180"/>
    <mergeCell ref="C177:D177"/>
    <mergeCell ref="E177:F177"/>
    <mergeCell ref="H177:I177"/>
    <mergeCell ref="C178:D178"/>
    <mergeCell ref="E178:F178"/>
    <mergeCell ref="H178:I178"/>
    <mergeCell ref="C174:D174"/>
    <mergeCell ref="E174:F174"/>
    <mergeCell ref="H174:I174"/>
    <mergeCell ref="B175:I175"/>
    <mergeCell ref="C176:D176"/>
    <mergeCell ref="E176:F176"/>
    <mergeCell ref="H176:I176"/>
    <mergeCell ref="C172:D172"/>
    <mergeCell ref="E172:F172"/>
    <mergeCell ref="H172:I172"/>
    <mergeCell ref="C173:D173"/>
    <mergeCell ref="E173:F173"/>
    <mergeCell ref="H173:I173"/>
    <mergeCell ref="B169:I169"/>
    <mergeCell ref="C170:D170"/>
    <mergeCell ref="E170:F170"/>
    <mergeCell ref="H170:I170"/>
    <mergeCell ref="C171:D171"/>
    <mergeCell ref="E171:F171"/>
    <mergeCell ref="H171:I171"/>
    <mergeCell ref="C167:D167"/>
    <mergeCell ref="E167:F167"/>
    <mergeCell ref="H167:I167"/>
    <mergeCell ref="C168:D168"/>
    <mergeCell ref="E168:F168"/>
    <mergeCell ref="H168:I168"/>
    <mergeCell ref="C165:D165"/>
    <mergeCell ref="E165:F165"/>
    <mergeCell ref="H165:I165"/>
    <mergeCell ref="C166:D166"/>
    <mergeCell ref="E166:F166"/>
    <mergeCell ref="H166:I166"/>
    <mergeCell ref="C162:D162"/>
    <mergeCell ref="E162:F162"/>
    <mergeCell ref="H162:I162"/>
    <mergeCell ref="B163:I163"/>
    <mergeCell ref="C164:D164"/>
    <mergeCell ref="E164:F164"/>
    <mergeCell ref="H164:I164"/>
    <mergeCell ref="C160:D160"/>
    <mergeCell ref="E160:F160"/>
    <mergeCell ref="H160:I160"/>
    <mergeCell ref="C161:D161"/>
    <mergeCell ref="E161:F161"/>
    <mergeCell ref="H161:I161"/>
    <mergeCell ref="C157:D157"/>
    <mergeCell ref="E157:F157"/>
    <mergeCell ref="H157:I157"/>
    <mergeCell ref="B158:I158"/>
    <mergeCell ref="C159:D159"/>
    <mergeCell ref="E159:F159"/>
    <mergeCell ref="H159:I159"/>
    <mergeCell ref="C155:D155"/>
    <mergeCell ref="E155:F155"/>
    <mergeCell ref="H155:I155"/>
    <mergeCell ref="C156:D156"/>
    <mergeCell ref="E156:F156"/>
    <mergeCell ref="H156:I156"/>
    <mergeCell ref="B152:I152"/>
    <mergeCell ref="C153:D153"/>
    <mergeCell ref="E153:F153"/>
    <mergeCell ref="H153:I153"/>
    <mergeCell ref="C154:D154"/>
    <mergeCell ref="E154:F154"/>
    <mergeCell ref="H154:I154"/>
    <mergeCell ref="C150:D150"/>
    <mergeCell ref="E150:F150"/>
    <mergeCell ref="H150:I150"/>
    <mergeCell ref="C151:D151"/>
    <mergeCell ref="E151:F151"/>
    <mergeCell ref="H151:I151"/>
    <mergeCell ref="C148:D148"/>
    <mergeCell ref="E148:F148"/>
    <mergeCell ref="H148:I148"/>
    <mergeCell ref="C149:D149"/>
    <mergeCell ref="E149:F149"/>
    <mergeCell ref="H149:I149"/>
    <mergeCell ref="C146:D146"/>
    <mergeCell ref="E146:F146"/>
    <mergeCell ref="H146:I146"/>
    <mergeCell ref="C147:D147"/>
    <mergeCell ref="E147:F147"/>
    <mergeCell ref="H147:I147"/>
    <mergeCell ref="C144:D144"/>
    <mergeCell ref="E144:F144"/>
    <mergeCell ref="H144:I144"/>
    <mergeCell ref="C145:D145"/>
    <mergeCell ref="E145:F145"/>
    <mergeCell ref="H145:I145"/>
    <mergeCell ref="C142:D142"/>
    <mergeCell ref="E142:F142"/>
    <mergeCell ref="H142:I142"/>
    <mergeCell ref="C143:D143"/>
    <mergeCell ref="E143:F143"/>
    <mergeCell ref="H143:I143"/>
    <mergeCell ref="C140:D140"/>
    <mergeCell ref="E140:F140"/>
    <mergeCell ref="H140:I140"/>
    <mergeCell ref="C141:D141"/>
    <mergeCell ref="E141:F141"/>
    <mergeCell ref="H141:I141"/>
    <mergeCell ref="C138:D138"/>
    <mergeCell ref="E138:F138"/>
    <mergeCell ref="H138:I138"/>
    <mergeCell ref="C139:D139"/>
    <mergeCell ref="E139:F139"/>
    <mergeCell ref="H139:I139"/>
    <mergeCell ref="C136:D136"/>
    <mergeCell ref="E136:F136"/>
    <mergeCell ref="H136:I136"/>
    <mergeCell ref="C137:D137"/>
    <mergeCell ref="E137:F137"/>
    <mergeCell ref="H137:I137"/>
    <mergeCell ref="C134:D134"/>
    <mergeCell ref="E134:F134"/>
    <mergeCell ref="H134:I134"/>
    <mergeCell ref="C135:D135"/>
    <mergeCell ref="E135:F135"/>
    <mergeCell ref="H135:I135"/>
    <mergeCell ref="C132:D132"/>
    <mergeCell ref="E132:F132"/>
    <mergeCell ref="H132:I132"/>
    <mergeCell ref="C133:D133"/>
    <mergeCell ref="E133:F133"/>
    <mergeCell ref="H133:I133"/>
    <mergeCell ref="B129:I129"/>
    <mergeCell ref="C130:D130"/>
    <mergeCell ref="E130:F130"/>
    <mergeCell ref="H130:I130"/>
    <mergeCell ref="C131:D131"/>
    <mergeCell ref="E131:F131"/>
    <mergeCell ref="H131:I131"/>
    <mergeCell ref="C127:D127"/>
    <mergeCell ref="E127:F127"/>
    <mergeCell ref="H127:I127"/>
    <mergeCell ref="C128:D128"/>
    <mergeCell ref="E128:F128"/>
    <mergeCell ref="H128:I128"/>
    <mergeCell ref="C125:D125"/>
    <mergeCell ref="E125:F125"/>
    <mergeCell ref="H125:I125"/>
    <mergeCell ref="C126:D126"/>
    <mergeCell ref="E126:F126"/>
    <mergeCell ref="H126:I126"/>
    <mergeCell ref="C123:D123"/>
    <mergeCell ref="E123:F123"/>
    <mergeCell ref="H123:I123"/>
    <mergeCell ref="C124:D124"/>
    <mergeCell ref="E124:F124"/>
    <mergeCell ref="H124:I124"/>
    <mergeCell ref="C121:D121"/>
    <mergeCell ref="E121:F121"/>
    <mergeCell ref="H121:I121"/>
    <mergeCell ref="C122:D122"/>
    <mergeCell ref="E122:F122"/>
    <mergeCell ref="H122:I122"/>
    <mergeCell ref="C119:D119"/>
    <mergeCell ref="E119:F119"/>
    <mergeCell ref="H119:I119"/>
    <mergeCell ref="C120:D120"/>
    <mergeCell ref="E120:F120"/>
    <mergeCell ref="H120:I120"/>
    <mergeCell ref="C117:D117"/>
    <mergeCell ref="E117:F117"/>
    <mergeCell ref="H117:I117"/>
    <mergeCell ref="C118:D118"/>
    <mergeCell ref="E118:F118"/>
    <mergeCell ref="H118:I118"/>
    <mergeCell ref="C115:D115"/>
    <mergeCell ref="E115:F115"/>
    <mergeCell ref="H115:I115"/>
    <mergeCell ref="C116:D116"/>
    <mergeCell ref="E116:F116"/>
    <mergeCell ref="H116:I116"/>
    <mergeCell ref="C113:D113"/>
    <mergeCell ref="E113:F113"/>
    <mergeCell ref="H113:I113"/>
    <mergeCell ref="C114:D114"/>
    <mergeCell ref="E114:F114"/>
    <mergeCell ref="H114:I114"/>
    <mergeCell ref="C111:D111"/>
    <mergeCell ref="E111:F111"/>
    <mergeCell ref="H111:I111"/>
    <mergeCell ref="C112:D112"/>
    <mergeCell ref="E112:F112"/>
    <mergeCell ref="H112:I112"/>
    <mergeCell ref="C109:D109"/>
    <mergeCell ref="E109:F109"/>
    <mergeCell ref="H109:I109"/>
    <mergeCell ref="C110:D110"/>
    <mergeCell ref="E110:F110"/>
    <mergeCell ref="H110:I110"/>
    <mergeCell ref="C107:D107"/>
    <mergeCell ref="E107:F107"/>
    <mergeCell ref="H107:I107"/>
    <mergeCell ref="C108:D108"/>
    <mergeCell ref="E108:F108"/>
    <mergeCell ref="H108:I108"/>
    <mergeCell ref="C105:D105"/>
    <mergeCell ref="E105:F105"/>
    <mergeCell ref="H105:I105"/>
    <mergeCell ref="C106:D106"/>
    <mergeCell ref="E106:F106"/>
    <mergeCell ref="H106:I106"/>
    <mergeCell ref="C103:D103"/>
    <mergeCell ref="E103:F103"/>
    <mergeCell ref="H103:I103"/>
    <mergeCell ref="C104:D104"/>
    <mergeCell ref="E104:F104"/>
    <mergeCell ref="H104:I104"/>
    <mergeCell ref="C101:D101"/>
    <mergeCell ref="E101:F101"/>
    <mergeCell ref="H101:I101"/>
    <mergeCell ref="C102:D102"/>
    <mergeCell ref="E102:F102"/>
    <mergeCell ref="H102:I102"/>
    <mergeCell ref="C99:D99"/>
    <mergeCell ref="E99:F99"/>
    <mergeCell ref="H99:I99"/>
    <mergeCell ref="C100:D100"/>
    <mergeCell ref="E100:F100"/>
    <mergeCell ref="H100:I100"/>
    <mergeCell ref="C97:D97"/>
    <mergeCell ref="E97:F97"/>
    <mergeCell ref="H97:I97"/>
    <mergeCell ref="C98:D98"/>
    <mergeCell ref="E98:F98"/>
    <mergeCell ref="H98:I98"/>
    <mergeCell ref="C95:D95"/>
    <mergeCell ref="E95:F95"/>
    <mergeCell ref="H95:I95"/>
    <mergeCell ref="C96:D96"/>
    <mergeCell ref="E96:F96"/>
    <mergeCell ref="H96:I96"/>
    <mergeCell ref="C93:D93"/>
    <mergeCell ref="E93:F93"/>
    <mergeCell ref="H93:I93"/>
    <mergeCell ref="C94:D94"/>
    <mergeCell ref="E94:F94"/>
    <mergeCell ref="H94:I94"/>
    <mergeCell ref="C91:D91"/>
    <mergeCell ref="E91:F91"/>
    <mergeCell ref="H91:I91"/>
    <mergeCell ref="C92:D92"/>
    <mergeCell ref="E92:F92"/>
    <mergeCell ref="H92:I92"/>
    <mergeCell ref="C89:D89"/>
    <mergeCell ref="E89:F89"/>
    <mergeCell ref="H89:I89"/>
    <mergeCell ref="C90:D90"/>
    <mergeCell ref="E90:F90"/>
    <mergeCell ref="H90:I90"/>
    <mergeCell ref="B86:I86"/>
    <mergeCell ref="C87:D87"/>
    <mergeCell ref="E87:F87"/>
    <mergeCell ref="H87:I87"/>
    <mergeCell ref="C88:D88"/>
    <mergeCell ref="E88:F88"/>
    <mergeCell ref="H88:I88"/>
    <mergeCell ref="C84:D84"/>
    <mergeCell ref="E84:F84"/>
    <mergeCell ref="H84:I84"/>
    <mergeCell ref="C85:D85"/>
    <mergeCell ref="E85:F85"/>
    <mergeCell ref="H85:I85"/>
    <mergeCell ref="C82:D82"/>
    <mergeCell ref="E82:F82"/>
    <mergeCell ref="H82:I82"/>
    <mergeCell ref="C83:D83"/>
    <mergeCell ref="E83:F83"/>
    <mergeCell ref="H83:I83"/>
    <mergeCell ref="C80:D80"/>
    <mergeCell ref="E80:F80"/>
    <mergeCell ref="H80:I80"/>
    <mergeCell ref="C81:D81"/>
    <mergeCell ref="E81:F81"/>
    <mergeCell ref="H81:I81"/>
    <mergeCell ref="C78:D78"/>
    <mergeCell ref="E78:F78"/>
    <mergeCell ref="H78:I78"/>
    <mergeCell ref="C79:D79"/>
    <mergeCell ref="E79:F79"/>
    <mergeCell ref="H79:I79"/>
    <mergeCell ref="C76:D76"/>
    <mergeCell ref="E76:F76"/>
    <mergeCell ref="H76:I76"/>
    <mergeCell ref="C77:D77"/>
    <mergeCell ref="E77:F77"/>
    <mergeCell ref="H77:I77"/>
    <mergeCell ref="C74:D74"/>
    <mergeCell ref="E74:F74"/>
    <mergeCell ref="H74:I74"/>
    <mergeCell ref="C75:D75"/>
    <mergeCell ref="E75:F75"/>
    <mergeCell ref="H75:I75"/>
    <mergeCell ref="C72:D72"/>
    <mergeCell ref="E72:F72"/>
    <mergeCell ref="H72:I72"/>
    <mergeCell ref="C73:D73"/>
    <mergeCell ref="E73:F73"/>
    <mergeCell ref="H73:I73"/>
    <mergeCell ref="C70:D70"/>
    <mergeCell ref="E70:F70"/>
    <mergeCell ref="H70:I70"/>
    <mergeCell ref="C71:D71"/>
    <mergeCell ref="E71:F71"/>
    <mergeCell ref="H71:I71"/>
    <mergeCell ref="C68:D68"/>
    <mergeCell ref="E68:F68"/>
    <mergeCell ref="H68:I68"/>
    <mergeCell ref="C69:D69"/>
    <mergeCell ref="E69:F69"/>
    <mergeCell ref="H69:I69"/>
    <mergeCell ref="C66:D66"/>
    <mergeCell ref="E66:F66"/>
    <mergeCell ref="H66:I66"/>
    <mergeCell ref="C67:D67"/>
    <mergeCell ref="E67:F67"/>
    <mergeCell ref="H67:I67"/>
    <mergeCell ref="C64:D64"/>
    <mergeCell ref="E64:F64"/>
    <mergeCell ref="H64:I64"/>
    <mergeCell ref="C65:D65"/>
    <mergeCell ref="E65:F65"/>
    <mergeCell ref="H65:I65"/>
    <mergeCell ref="C62:D62"/>
    <mergeCell ref="E62:F62"/>
    <mergeCell ref="H62:I62"/>
    <mergeCell ref="C63:D63"/>
    <mergeCell ref="E63:F63"/>
    <mergeCell ref="H63:I63"/>
    <mergeCell ref="C60:D60"/>
    <mergeCell ref="E60:F60"/>
    <mergeCell ref="H60:I60"/>
    <mergeCell ref="C61:D61"/>
    <mergeCell ref="E61:F61"/>
    <mergeCell ref="H61:I61"/>
    <mergeCell ref="C58:D58"/>
    <mergeCell ref="E58:F58"/>
    <mergeCell ref="H58:I58"/>
    <mergeCell ref="C59:D59"/>
    <mergeCell ref="E59:F59"/>
    <mergeCell ref="H59:I59"/>
    <mergeCell ref="C56:D56"/>
    <mergeCell ref="E56:F56"/>
    <mergeCell ref="H56:I56"/>
    <mergeCell ref="C57:D57"/>
    <mergeCell ref="E57:F57"/>
    <mergeCell ref="H57:I57"/>
    <mergeCell ref="C54:D54"/>
    <mergeCell ref="E54:F54"/>
    <mergeCell ref="H54:I54"/>
    <mergeCell ref="C55:D55"/>
    <mergeCell ref="E55:F55"/>
    <mergeCell ref="H55:I55"/>
    <mergeCell ref="C52:D52"/>
    <mergeCell ref="E52:F52"/>
    <mergeCell ref="H52:I52"/>
    <mergeCell ref="C53:D53"/>
    <mergeCell ref="E53:F53"/>
    <mergeCell ref="H53:I53"/>
    <mergeCell ref="C50:D50"/>
    <mergeCell ref="E50:F50"/>
    <mergeCell ref="H50:I50"/>
    <mergeCell ref="C51:D51"/>
    <mergeCell ref="E51:F51"/>
    <mergeCell ref="H51:I51"/>
    <mergeCell ref="C48:D48"/>
    <mergeCell ref="E48:F48"/>
    <mergeCell ref="H48:I48"/>
    <mergeCell ref="C49:D49"/>
    <mergeCell ref="E49:F49"/>
    <mergeCell ref="H49:I49"/>
    <mergeCell ref="C46:D46"/>
    <mergeCell ref="E46:F46"/>
    <mergeCell ref="H46:I46"/>
    <mergeCell ref="C47:D47"/>
    <mergeCell ref="E47:F47"/>
    <mergeCell ref="H47:I47"/>
    <mergeCell ref="C44:D44"/>
    <mergeCell ref="E44:F44"/>
    <mergeCell ref="H44:I44"/>
    <mergeCell ref="C45:D45"/>
    <mergeCell ref="E45:F45"/>
    <mergeCell ref="H45:I45"/>
    <mergeCell ref="C42:D42"/>
    <mergeCell ref="E42:F42"/>
    <mergeCell ref="H42:I42"/>
    <mergeCell ref="C43:D43"/>
    <mergeCell ref="E43:F43"/>
    <mergeCell ref="H43:I43"/>
    <mergeCell ref="C40:D40"/>
    <mergeCell ref="E40:F40"/>
    <mergeCell ref="H40:I40"/>
    <mergeCell ref="C41:D41"/>
    <mergeCell ref="E41:F41"/>
    <mergeCell ref="H41:I41"/>
    <mergeCell ref="C38:D38"/>
    <mergeCell ref="E38:F38"/>
    <mergeCell ref="H38:I38"/>
    <mergeCell ref="C39:D39"/>
    <mergeCell ref="E39:F39"/>
    <mergeCell ref="H39:I39"/>
    <mergeCell ref="C36:D36"/>
    <mergeCell ref="E36:F36"/>
    <mergeCell ref="H36:I36"/>
    <mergeCell ref="C37:D37"/>
    <mergeCell ref="E37:F37"/>
    <mergeCell ref="H37:I37"/>
    <mergeCell ref="C34:D34"/>
    <mergeCell ref="E34:F34"/>
    <mergeCell ref="H34:I34"/>
    <mergeCell ref="C35:D35"/>
    <mergeCell ref="E35:F35"/>
    <mergeCell ref="H35:I35"/>
    <mergeCell ref="C32:D32"/>
    <mergeCell ref="E32:F32"/>
    <mergeCell ref="H32:I32"/>
    <mergeCell ref="C33:D33"/>
    <mergeCell ref="E33:F33"/>
    <mergeCell ref="H33:I33"/>
    <mergeCell ref="C30:D30"/>
    <mergeCell ref="E30:F30"/>
    <mergeCell ref="H30:I30"/>
    <mergeCell ref="C31:D31"/>
    <mergeCell ref="E31:F31"/>
    <mergeCell ref="H31:I31"/>
    <mergeCell ref="C28:D28"/>
    <mergeCell ref="E28:F28"/>
    <mergeCell ref="H28:I28"/>
    <mergeCell ref="C29:D29"/>
    <mergeCell ref="E29:F29"/>
    <mergeCell ref="H29:I29"/>
    <mergeCell ref="C26:D26"/>
    <mergeCell ref="E26:F26"/>
    <mergeCell ref="H26:I26"/>
    <mergeCell ref="C27:D27"/>
    <mergeCell ref="E27:F27"/>
    <mergeCell ref="H27:I27"/>
    <mergeCell ref="C24:D24"/>
    <mergeCell ref="E24:F24"/>
    <mergeCell ref="H24:I24"/>
    <mergeCell ref="C25:D25"/>
    <mergeCell ref="E25:F25"/>
    <mergeCell ref="H25:I25"/>
    <mergeCell ref="C22:D22"/>
    <mergeCell ref="E22:F22"/>
    <mergeCell ref="H22:I22"/>
    <mergeCell ref="C23:D23"/>
    <mergeCell ref="E23:F23"/>
    <mergeCell ref="H23:I23"/>
    <mergeCell ref="C20:D20"/>
    <mergeCell ref="E20:F20"/>
    <mergeCell ref="H20:I20"/>
    <mergeCell ref="C21:D21"/>
    <mergeCell ref="E21:F21"/>
    <mergeCell ref="H21:I21"/>
    <mergeCell ref="C17:D17"/>
    <mergeCell ref="E17:F17"/>
    <mergeCell ref="H17:I17"/>
    <mergeCell ref="B18:I18"/>
    <mergeCell ref="C19:D19"/>
    <mergeCell ref="E19:F19"/>
    <mergeCell ref="H19:I19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B11:I11"/>
    <mergeCell ref="C12:D12"/>
    <mergeCell ref="E12:F12"/>
    <mergeCell ref="H12:I12"/>
    <mergeCell ref="C8:D8"/>
    <mergeCell ref="E8:F8"/>
    <mergeCell ref="H8:I8"/>
    <mergeCell ref="C9:D9"/>
    <mergeCell ref="E9:F9"/>
    <mergeCell ref="H9:I9"/>
    <mergeCell ref="D4:E4"/>
    <mergeCell ref="B5:I5"/>
    <mergeCell ref="C6:D6"/>
    <mergeCell ref="E6:F6"/>
    <mergeCell ref="H6:I6"/>
    <mergeCell ref="C7:D7"/>
    <mergeCell ref="E7:F7"/>
    <mergeCell ref="H7:I7"/>
    <mergeCell ref="C10:D10"/>
    <mergeCell ref="E10:F10"/>
    <mergeCell ref="H10:I10"/>
  </mergeCell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G72"/>
  <sheetViews>
    <sheetView tabSelected="1" workbookViewId="0">
      <selection activeCell="I34" sqref="I34"/>
    </sheetView>
  </sheetViews>
  <sheetFormatPr defaultRowHeight="15"/>
  <cols>
    <col min="1" max="1" width="15.28515625" customWidth="1"/>
    <col min="2" max="2" width="14.140625" customWidth="1"/>
    <col min="5" max="5" width="15.7109375" customWidth="1"/>
    <col min="7" max="7" width="19.140625" customWidth="1"/>
  </cols>
  <sheetData>
    <row r="2" spans="1:7">
      <c r="A2" t="s">
        <v>404</v>
      </c>
      <c r="B2" t="s">
        <v>174</v>
      </c>
    </row>
    <row r="3" spans="1:7">
      <c r="A3" t="s">
        <v>405</v>
      </c>
      <c r="B3" t="s">
        <v>176</v>
      </c>
    </row>
    <row r="4" spans="1:7">
      <c r="A4" t="s">
        <v>406</v>
      </c>
      <c r="B4" s="285" t="s">
        <v>614</v>
      </c>
      <c r="C4" s="284"/>
    </row>
    <row r="7" spans="1:7">
      <c r="A7" s="283" t="s">
        <v>181</v>
      </c>
      <c r="B7" s="284"/>
      <c r="C7" s="283" t="s">
        <v>182</v>
      </c>
      <c r="D7" s="284"/>
      <c r="E7" s="184" t="s">
        <v>183</v>
      </c>
      <c r="F7" s="283" t="s">
        <v>184</v>
      </c>
      <c r="G7" s="284"/>
    </row>
    <row r="8" spans="1:7">
      <c r="A8" s="285" t="s">
        <v>185</v>
      </c>
      <c r="B8" s="284"/>
      <c r="C8" s="286">
        <v>45091.92</v>
      </c>
      <c r="D8" s="284"/>
      <c r="E8" s="185" t="s">
        <v>186</v>
      </c>
      <c r="F8" s="285" t="s">
        <v>614</v>
      </c>
      <c r="G8" s="284"/>
    </row>
    <row r="9" spans="1:7">
      <c r="A9" s="285" t="s">
        <v>187</v>
      </c>
      <c r="B9" s="284"/>
      <c r="C9" s="286">
        <v>45611.14</v>
      </c>
      <c r="D9" s="284"/>
      <c r="E9" s="185" t="s">
        <v>188</v>
      </c>
      <c r="F9" s="285" t="s">
        <v>614</v>
      </c>
      <c r="G9" s="284"/>
    </row>
    <row r="10" spans="1:7">
      <c r="A10" s="285" t="s">
        <v>189</v>
      </c>
      <c r="B10" s="284"/>
      <c r="C10" s="286">
        <v>45882.94</v>
      </c>
      <c r="D10" s="284"/>
      <c r="E10" s="185" t="s">
        <v>190</v>
      </c>
      <c r="F10" s="285" t="s">
        <v>614</v>
      </c>
      <c r="G10" s="284"/>
    </row>
    <row r="11" spans="1:7">
      <c r="A11" s="287"/>
      <c r="B11" s="284"/>
      <c r="C11" s="288">
        <v>136586</v>
      </c>
      <c r="D11" s="284"/>
      <c r="E11" s="186"/>
      <c r="F11" s="287"/>
      <c r="G11" s="284"/>
    </row>
    <row r="12" spans="1:7">
      <c r="A12" s="282"/>
      <c r="B12" s="282"/>
      <c r="C12" s="282"/>
      <c r="D12" s="282"/>
      <c r="E12" s="282"/>
      <c r="F12" s="282"/>
      <c r="G12" s="282"/>
    </row>
    <row r="13" spans="1:7">
      <c r="A13" s="283" t="s">
        <v>181</v>
      </c>
      <c r="B13" s="284"/>
      <c r="C13" s="283" t="s">
        <v>182</v>
      </c>
      <c r="D13" s="284"/>
      <c r="E13" s="184" t="s">
        <v>183</v>
      </c>
      <c r="F13" s="283" t="s">
        <v>184</v>
      </c>
      <c r="G13" s="284"/>
    </row>
    <row r="14" spans="1:7">
      <c r="A14" s="285" t="s">
        <v>200</v>
      </c>
      <c r="B14" s="284"/>
      <c r="C14" s="286">
        <v>1229.96</v>
      </c>
      <c r="D14" s="284"/>
      <c r="E14" s="185" t="s">
        <v>384</v>
      </c>
      <c r="F14" s="285" t="s">
        <v>198</v>
      </c>
      <c r="G14" s="284"/>
    </row>
    <row r="15" spans="1:7">
      <c r="A15" s="285" t="s">
        <v>196</v>
      </c>
      <c r="B15" s="284"/>
      <c r="C15" s="286">
        <v>4411.58</v>
      </c>
      <c r="D15" s="284"/>
      <c r="E15" s="185" t="s">
        <v>263</v>
      </c>
      <c r="F15" s="285" t="s">
        <v>198</v>
      </c>
      <c r="G15" s="284"/>
    </row>
    <row r="16" spans="1:7">
      <c r="A16" s="287"/>
      <c r="B16" s="284"/>
      <c r="C16" s="288">
        <v>5641.54</v>
      </c>
      <c r="D16" s="284"/>
      <c r="E16" s="186"/>
      <c r="F16" s="287"/>
      <c r="G16" s="284"/>
    </row>
    <row r="17" spans="1:7">
      <c r="A17" s="282"/>
      <c r="B17" s="282"/>
      <c r="C17" s="282"/>
      <c r="D17" s="282"/>
      <c r="E17" s="282"/>
      <c r="F17" s="282"/>
      <c r="G17" s="282"/>
    </row>
    <row r="18" spans="1:7">
      <c r="A18" s="283" t="s">
        <v>181</v>
      </c>
      <c r="B18" s="284"/>
      <c r="C18" s="283" t="s">
        <v>182</v>
      </c>
      <c r="D18" s="284"/>
      <c r="E18" s="184" t="s">
        <v>183</v>
      </c>
      <c r="F18" s="283" t="s">
        <v>184</v>
      </c>
      <c r="G18" s="284"/>
    </row>
    <row r="19" spans="1:7">
      <c r="A19" s="285" t="s">
        <v>207</v>
      </c>
      <c r="B19" s="284"/>
      <c r="C19" s="286">
        <v>338.58</v>
      </c>
      <c r="D19" s="284"/>
      <c r="E19" s="185" t="s">
        <v>228</v>
      </c>
      <c r="F19" s="285" t="s">
        <v>615</v>
      </c>
      <c r="G19" s="284"/>
    </row>
    <row r="20" spans="1:7">
      <c r="A20" s="285" t="s">
        <v>241</v>
      </c>
      <c r="B20" s="284"/>
      <c r="C20" s="286">
        <v>406.26</v>
      </c>
      <c r="D20" s="284"/>
      <c r="E20" s="185" t="s">
        <v>228</v>
      </c>
      <c r="F20" s="285" t="s">
        <v>616</v>
      </c>
      <c r="G20" s="284"/>
    </row>
    <row r="21" spans="1:7">
      <c r="A21" s="285" t="s">
        <v>211</v>
      </c>
      <c r="B21" s="284"/>
      <c r="C21" s="286">
        <v>154.66</v>
      </c>
      <c r="D21" s="284"/>
      <c r="E21" s="185" t="s">
        <v>221</v>
      </c>
      <c r="F21" s="285" t="s">
        <v>617</v>
      </c>
      <c r="G21" s="284"/>
    </row>
    <row r="22" spans="1:7">
      <c r="A22" s="285" t="s">
        <v>211</v>
      </c>
      <c r="B22" s="284"/>
      <c r="C22" s="286">
        <v>154.66</v>
      </c>
      <c r="D22" s="284"/>
      <c r="E22" s="185" t="s">
        <v>221</v>
      </c>
      <c r="F22" s="285" t="s">
        <v>616</v>
      </c>
      <c r="G22" s="284"/>
    </row>
    <row r="23" spans="1:7">
      <c r="A23" s="285" t="s">
        <v>211</v>
      </c>
      <c r="B23" s="284"/>
      <c r="C23" s="286">
        <v>154.66</v>
      </c>
      <c r="D23" s="284"/>
      <c r="E23" s="185" t="s">
        <v>269</v>
      </c>
      <c r="F23" s="285" t="s">
        <v>618</v>
      </c>
      <c r="G23" s="284"/>
    </row>
    <row r="24" spans="1:7">
      <c r="A24" s="285" t="s">
        <v>211</v>
      </c>
      <c r="B24" s="284"/>
      <c r="C24" s="286">
        <v>154.66</v>
      </c>
      <c r="D24" s="284"/>
      <c r="E24" s="185" t="s">
        <v>221</v>
      </c>
      <c r="F24" s="285" t="s">
        <v>619</v>
      </c>
      <c r="G24" s="284"/>
    </row>
    <row r="25" spans="1:7">
      <c r="A25" s="285" t="s">
        <v>211</v>
      </c>
      <c r="B25" s="284"/>
      <c r="C25" s="286">
        <v>154.66</v>
      </c>
      <c r="D25" s="284"/>
      <c r="E25" s="185" t="s">
        <v>221</v>
      </c>
      <c r="F25" s="285" t="s">
        <v>620</v>
      </c>
      <c r="G25" s="284"/>
    </row>
    <row r="26" spans="1:7">
      <c r="A26" s="285" t="s">
        <v>211</v>
      </c>
      <c r="B26" s="284"/>
      <c r="C26" s="286">
        <v>154.66</v>
      </c>
      <c r="D26" s="284"/>
      <c r="E26" s="185" t="s">
        <v>221</v>
      </c>
      <c r="F26" s="285" t="s">
        <v>621</v>
      </c>
      <c r="G26" s="284"/>
    </row>
    <row r="27" spans="1:7">
      <c r="A27" s="285" t="s">
        <v>211</v>
      </c>
      <c r="B27" s="284"/>
      <c r="C27" s="286">
        <v>188.1</v>
      </c>
      <c r="D27" s="284"/>
      <c r="E27" s="185" t="s">
        <v>231</v>
      </c>
      <c r="F27" s="285" t="s">
        <v>622</v>
      </c>
      <c r="G27" s="284"/>
    </row>
    <row r="28" spans="1:7">
      <c r="A28" s="285" t="s">
        <v>458</v>
      </c>
      <c r="B28" s="284"/>
      <c r="C28" s="286">
        <v>62.7</v>
      </c>
      <c r="D28" s="284"/>
      <c r="E28" s="185" t="s">
        <v>199</v>
      </c>
      <c r="F28" s="285" t="s">
        <v>623</v>
      </c>
      <c r="G28" s="284"/>
    </row>
    <row r="29" spans="1:7">
      <c r="A29" s="285" t="s">
        <v>241</v>
      </c>
      <c r="B29" s="284"/>
      <c r="C29" s="286">
        <v>677.1</v>
      </c>
      <c r="D29" s="284"/>
      <c r="E29" s="185" t="s">
        <v>202</v>
      </c>
      <c r="F29" s="285" t="s">
        <v>624</v>
      </c>
      <c r="G29" s="284"/>
    </row>
    <row r="30" spans="1:7">
      <c r="A30" s="285" t="s">
        <v>241</v>
      </c>
      <c r="B30" s="284"/>
      <c r="C30" s="286">
        <v>677.1</v>
      </c>
      <c r="D30" s="284"/>
      <c r="E30" s="185" t="s">
        <v>202</v>
      </c>
      <c r="F30" s="285" t="s">
        <v>619</v>
      </c>
      <c r="G30" s="284"/>
    </row>
    <row r="31" spans="1:7">
      <c r="A31" s="285" t="s">
        <v>241</v>
      </c>
      <c r="B31" s="284"/>
      <c r="C31" s="286">
        <v>677.1</v>
      </c>
      <c r="D31" s="284"/>
      <c r="E31" s="185" t="s">
        <v>202</v>
      </c>
      <c r="F31" s="285" t="s">
        <v>616</v>
      </c>
      <c r="G31" s="284"/>
    </row>
    <row r="32" spans="1:7">
      <c r="A32" s="285" t="s">
        <v>241</v>
      </c>
      <c r="B32" s="284"/>
      <c r="C32" s="286">
        <v>677.1</v>
      </c>
      <c r="D32" s="284"/>
      <c r="E32" s="185" t="s">
        <v>202</v>
      </c>
      <c r="F32" s="285" t="s">
        <v>618</v>
      </c>
      <c r="G32" s="284"/>
    </row>
    <row r="33" spans="1:7">
      <c r="A33" s="285" t="s">
        <v>241</v>
      </c>
      <c r="B33" s="284"/>
      <c r="C33" s="286">
        <v>812.52</v>
      </c>
      <c r="D33" s="284"/>
      <c r="E33" s="185" t="s">
        <v>202</v>
      </c>
      <c r="F33" s="285" t="s">
        <v>620</v>
      </c>
      <c r="G33" s="284"/>
    </row>
    <row r="34" spans="1:7">
      <c r="A34" s="285" t="s">
        <v>241</v>
      </c>
      <c r="B34" s="284"/>
      <c r="C34" s="286">
        <v>812.52</v>
      </c>
      <c r="D34" s="284"/>
      <c r="E34" s="185" t="s">
        <v>394</v>
      </c>
      <c r="F34" s="285" t="s">
        <v>625</v>
      </c>
      <c r="G34" s="284"/>
    </row>
    <row r="35" spans="1:7">
      <c r="A35" s="285" t="s">
        <v>241</v>
      </c>
      <c r="B35" s="284"/>
      <c r="C35" s="286">
        <v>406.26</v>
      </c>
      <c r="D35" s="284"/>
      <c r="E35" s="185" t="s">
        <v>228</v>
      </c>
      <c r="F35" s="285" t="s">
        <v>618</v>
      </c>
      <c r="G35" s="284"/>
    </row>
    <row r="36" spans="1:7">
      <c r="A36" s="285" t="s">
        <v>241</v>
      </c>
      <c r="B36" s="284"/>
      <c r="C36" s="286">
        <v>406.26</v>
      </c>
      <c r="D36" s="284"/>
      <c r="E36" s="185" t="s">
        <v>228</v>
      </c>
      <c r="F36" s="285" t="s">
        <v>620</v>
      </c>
      <c r="G36" s="284"/>
    </row>
    <row r="37" spans="1:7">
      <c r="A37" s="285" t="s">
        <v>241</v>
      </c>
      <c r="B37" s="284"/>
      <c r="C37" s="286">
        <v>406.26</v>
      </c>
      <c r="D37" s="284"/>
      <c r="E37" s="185" t="s">
        <v>228</v>
      </c>
      <c r="F37" s="285" t="s">
        <v>626</v>
      </c>
      <c r="G37" s="284"/>
    </row>
    <row r="38" spans="1:7">
      <c r="A38" s="285" t="s">
        <v>241</v>
      </c>
      <c r="B38" s="284"/>
      <c r="C38" s="286">
        <v>406.26</v>
      </c>
      <c r="D38" s="284"/>
      <c r="E38" s="185" t="s">
        <v>228</v>
      </c>
      <c r="F38" s="285" t="s">
        <v>619</v>
      </c>
      <c r="G38" s="284"/>
    </row>
    <row r="39" spans="1:7">
      <c r="A39" s="285" t="s">
        <v>259</v>
      </c>
      <c r="B39" s="284"/>
      <c r="C39" s="286">
        <v>292.83</v>
      </c>
      <c r="D39" s="284"/>
      <c r="E39" s="185" t="s">
        <v>394</v>
      </c>
      <c r="F39" s="285" t="s">
        <v>627</v>
      </c>
      <c r="G39" s="284"/>
    </row>
    <row r="40" spans="1:7">
      <c r="A40" s="285" t="s">
        <v>226</v>
      </c>
      <c r="B40" s="284"/>
      <c r="C40" s="286">
        <v>154.66</v>
      </c>
      <c r="D40" s="284"/>
      <c r="E40" s="185" t="s">
        <v>233</v>
      </c>
      <c r="F40" s="285" t="s">
        <v>628</v>
      </c>
      <c r="G40" s="284"/>
    </row>
    <row r="41" spans="1:7">
      <c r="A41" s="285" t="s">
        <v>211</v>
      </c>
      <c r="B41" s="284"/>
      <c r="C41" s="286">
        <v>154.66</v>
      </c>
      <c r="D41" s="284"/>
      <c r="E41" s="185" t="s">
        <v>394</v>
      </c>
      <c r="F41" s="285" t="s">
        <v>629</v>
      </c>
      <c r="G41" s="284"/>
    </row>
    <row r="42" spans="1:7">
      <c r="A42" s="285" t="s">
        <v>226</v>
      </c>
      <c r="B42" s="284"/>
      <c r="C42" s="286">
        <v>154.66</v>
      </c>
      <c r="D42" s="284"/>
      <c r="E42" s="185" t="s">
        <v>399</v>
      </c>
      <c r="F42" s="285" t="s">
        <v>621</v>
      </c>
      <c r="G42" s="284"/>
    </row>
    <row r="43" spans="1:7">
      <c r="A43" s="285" t="s">
        <v>243</v>
      </c>
      <c r="B43" s="284"/>
      <c r="C43" s="286">
        <v>451.44</v>
      </c>
      <c r="D43" s="284"/>
      <c r="E43" s="185" t="s">
        <v>228</v>
      </c>
      <c r="F43" s="285" t="s">
        <v>619</v>
      </c>
      <c r="G43" s="284"/>
    </row>
    <row r="44" spans="1:7">
      <c r="A44" s="285" t="s">
        <v>243</v>
      </c>
      <c r="B44" s="284"/>
      <c r="C44" s="286">
        <v>451.44</v>
      </c>
      <c r="D44" s="284"/>
      <c r="E44" s="185" t="s">
        <v>228</v>
      </c>
      <c r="F44" s="285" t="s">
        <v>620</v>
      </c>
      <c r="G44" s="284"/>
    </row>
    <row r="45" spans="1:7">
      <c r="A45" s="285" t="s">
        <v>243</v>
      </c>
      <c r="B45" s="284"/>
      <c r="C45" s="286">
        <v>338.58</v>
      </c>
      <c r="D45" s="284"/>
      <c r="E45" s="185" t="s">
        <v>228</v>
      </c>
      <c r="F45" s="285" t="s">
        <v>616</v>
      </c>
      <c r="G45" s="284"/>
    </row>
    <row r="46" spans="1:7">
      <c r="A46" s="285" t="s">
        <v>243</v>
      </c>
      <c r="B46" s="284"/>
      <c r="C46" s="286">
        <v>338.58</v>
      </c>
      <c r="D46" s="284"/>
      <c r="E46" s="185" t="s">
        <v>228</v>
      </c>
      <c r="F46" s="285" t="s">
        <v>618</v>
      </c>
      <c r="G46" s="284"/>
    </row>
    <row r="47" spans="1:7">
      <c r="A47" s="287"/>
      <c r="B47" s="284"/>
      <c r="C47" s="288">
        <v>10218.930000000002</v>
      </c>
      <c r="D47" s="284"/>
      <c r="E47" s="186"/>
      <c r="F47" s="287"/>
      <c r="G47" s="284"/>
    </row>
    <row r="48" spans="1:7">
      <c r="A48" s="282"/>
      <c r="B48" s="282"/>
      <c r="C48" s="282"/>
      <c r="D48" s="282"/>
      <c r="E48" s="282"/>
      <c r="F48" s="282"/>
      <c r="G48" s="282"/>
    </row>
    <row r="49" spans="1:7">
      <c r="A49" s="283" t="s">
        <v>181</v>
      </c>
      <c r="B49" s="284"/>
      <c r="C49" s="283" t="s">
        <v>182</v>
      </c>
      <c r="D49" s="284"/>
      <c r="E49" s="184" t="s">
        <v>183</v>
      </c>
      <c r="F49" s="283" t="s">
        <v>184</v>
      </c>
      <c r="G49" s="284"/>
    </row>
    <row r="50" spans="1:7">
      <c r="A50" s="285" t="s">
        <v>302</v>
      </c>
      <c r="B50" s="284"/>
      <c r="C50" s="286">
        <v>15</v>
      </c>
      <c r="D50" s="284"/>
      <c r="E50" s="185" t="s">
        <v>221</v>
      </c>
      <c r="F50" s="285" t="s">
        <v>621</v>
      </c>
      <c r="G50" s="284"/>
    </row>
    <row r="51" spans="1:7">
      <c r="A51" s="285" t="s">
        <v>304</v>
      </c>
      <c r="B51" s="284"/>
      <c r="C51" s="286">
        <v>206</v>
      </c>
      <c r="D51" s="284"/>
      <c r="E51" s="185" t="s">
        <v>394</v>
      </c>
      <c r="F51" s="285" t="s">
        <v>627</v>
      </c>
      <c r="G51" s="284"/>
    </row>
    <row r="52" spans="1:7">
      <c r="A52" s="285" t="s">
        <v>302</v>
      </c>
      <c r="B52" s="284"/>
      <c r="C52" s="286">
        <v>20</v>
      </c>
      <c r="D52" s="284"/>
      <c r="E52" s="185" t="s">
        <v>394</v>
      </c>
      <c r="F52" s="285" t="s">
        <v>629</v>
      </c>
      <c r="G52" s="284"/>
    </row>
    <row r="53" spans="1:7">
      <c r="A53" s="285" t="s">
        <v>630</v>
      </c>
      <c r="B53" s="284"/>
      <c r="C53" s="286">
        <v>25</v>
      </c>
      <c r="D53" s="284"/>
      <c r="E53" s="185" t="s">
        <v>399</v>
      </c>
      <c r="F53" s="285" t="s">
        <v>621</v>
      </c>
      <c r="G53" s="284"/>
    </row>
    <row r="54" spans="1:7">
      <c r="A54" s="287"/>
      <c r="B54" s="284"/>
      <c r="C54" s="288">
        <v>266</v>
      </c>
      <c r="D54" s="284"/>
      <c r="E54" s="186"/>
      <c r="F54" s="287"/>
      <c r="G54" s="284"/>
    </row>
    <row r="55" spans="1:7">
      <c r="A55" s="282"/>
      <c r="B55" s="282"/>
      <c r="C55" s="282"/>
      <c r="D55" s="282"/>
      <c r="E55" s="282"/>
      <c r="F55" s="282"/>
      <c r="G55" s="282"/>
    </row>
    <row r="56" spans="1:7">
      <c r="A56" s="283" t="s">
        <v>181</v>
      </c>
      <c r="B56" s="284"/>
      <c r="C56" s="283" t="s">
        <v>182</v>
      </c>
      <c r="D56" s="284"/>
      <c r="E56" s="184" t="s">
        <v>183</v>
      </c>
      <c r="F56" s="283" t="s">
        <v>184</v>
      </c>
      <c r="G56" s="284"/>
    </row>
    <row r="57" spans="1:7">
      <c r="A57" s="285" t="s">
        <v>475</v>
      </c>
      <c r="B57" s="284"/>
      <c r="C57" s="286">
        <v>24.64</v>
      </c>
      <c r="D57" s="284"/>
      <c r="E57" s="185" t="s">
        <v>221</v>
      </c>
      <c r="F57" s="285" t="s">
        <v>621</v>
      </c>
      <c r="G57" s="284"/>
    </row>
    <row r="58" spans="1:7">
      <c r="A58" s="285" t="s">
        <v>631</v>
      </c>
      <c r="B58" s="284"/>
      <c r="C58" s="286">
        <v>60</v>
      </c>
      <c r="D58" s="284"/>
      <c r="E58" s="185" t="s">
        <v>224</v>
      </c>
      <c r="F58" s="285" t="s">
        <v>313</v>
      </c>
      <c r="G58" s="284"/>
    </row>
    <row r="59" spans="1:7">
      <c r="A59" s="285" t="s">
        <v>475</v>
      </c>
      <c r="B59" s="284"/>
      <c r="C59" s="286">
        <v>30.48</v>
      </c>
      <c r="D59" s="284"/>
      <c r="E59" s="185" t="s">
        <v>394</v>
      </c>
      <c r="F59" s="285" t="s">
        <v>629</v>
      </c>
      <c r="G59" s="284"/>
    </row>
    <row r="60" spans="1:7">
      <c r="A60" s="285" t="s">
        <v>476</v>
      </c>
      <c r="B60" s="284"/>
      <c r="C60" s="286">
        <v>60</v>
      </c>
      <c r="D60" s="284"/>
      <c r="E60" s="185" t="s">
        <v>224</v>
      </c>
      <c r="F60" s="285" t="s">
        <v>625</v>
      </c>
      <c r="G60" s="284"/>
    </row>
    <row r="61" spans="1:7">
      <c r="A61" s="285" t="s">
        <v>476</v>
      </c>
      <c r="B61" s="284"/>
      <c r="C61" s="286">
        <v>60</v>
      </c>
      <c r="D61" s="284"/>
      <c r="E61" s="185" t="s">
        <v>224</v>
      </c>
      <c r="F61" s="285" t="s">
        <v>620</v>
      </c>
      <c r="G61" s="284"/>
    </row>
    <row r="62" spans="1:7">
      <c r="A62" s="285" t="s">
        <v>476</v>
      </c>
      <c r="B62" s="284"/>
      <c r="C62" s="286">
        <v>60</v>
      </c>
      <c r="D62" s="284"/>
      <c r="E62" s="185" t="s">
        <v>224</v>
      </c>
      <c r="F62" s="285" t="s">
        <v>632</v>
      </c>
      <c r="G62" s="284"/>
    </row>
    <row r="63" spans="1:7">
      <c r="A63" s="287"/>
      <c r="B63" s="284"/>
      <c r="C63" s="288">
        <v>295.12</v>
      </c>
      <c r="D63" s="284"/>
      <c r="E63" s="186"/>
      <c r="F63" s="287"/>
      <c r="G63" s="284"/>
    </row>
    <row r="64" spans="1:7">
      <c r="A64" s="282"/>
      <c r="B64" s="282"/>
      <c r="C64" s="282"/>
      <c r="D64" s="282"/>
      <c r="E64" s="282"/>
      <c r="F64" s="282"/>
      <c r="G64" s="282"/>
    </row>
    <row r="65" spans="1:7">
      <c r="A65" s="283" t="s">
        <v>181</v>
      </c>
      <c r="B65" s="284"/>
      <c r="C65" s="283" t="s">
        <v>182</v>
      </c>
      <c r="D65" s="284"/>
      <c r="E65" s="184" t="s">
        <v>183</v>
      </c>
      <c r="F65" s="283" t="s">
        <v>184</v>
      </c>
      <c r="G65" s="284"/>
    </row>
    <row r="66" spans="1:7">
      <c r="A66" s="285" t="s">
        <v>344</v>
      </c>
      <c r="B66" s="284"/>
      <c r="C66" s="286">
        <v>2400</v>
      </c>
      <c r="D66" s="284"/>
      <c r="E66" s="185" t="s">
        <v>224</v>
      </c>
      <c r="F66" s="285" t="s">
        <v>345</v>
      </c>
      <c r="G66" s="284"/>
    </row>
    <row r="67" spans="1:7">
      <c r="A67" s="287"/>
      <c r="B67" s="284"/>
      <c r="C67" s="288">
        <v>2400</v>
      </c>
      <c r="D67" s="284"/>
      <c r="E67" s="186"/>
      <c r="F67" s="287"/>
      <c r="G67" s="284"/>
    </row>
    <row r="68" spans="1:7">
      <c r="A68" s="282"/>
      <c r="B68" s="282"/>
      <c r="C68" s="282"/>
      <c r="D68" s="282"/>
      <c r="E68" s="282"/>
      <c r="F68" s="282"/>
      <c r="G68" s="282"/>
    </row>
    <row r="69" spans="1:7">
      <c r="A69" s="283" t="s">
        <v>181</v>
      </c>
      <c r="B69" s="284"/>
      <c r="C69" s="283" t="s">
        <v>182</v>
      </c>
      <c r="D69" s="284"/>
      <c r="E69" s="184" t="s">
        <v>183</v>
      </c>
      <c r="F69" s="283" t="s">
        <v>184</v>
      </c>
      <c r="G69" s="284"/>
    </row>
    <row r="70" spans="1:7" ht="29.25" customHeight="1">
      <c r="A70" s="285" t="s">
        <v>633</v>
      </c>
      <c r="B70" s="284"/>
      <c r="C70" s="286">
        <v>35</v>
      </c>
      <c r="D70" s="284"/>
      <c r="E70" s="185" t="s">
        <v>221</v>
      </c>
      <c r="F70" s="285" t="s">
        <v>354</v>
      </c>
      <c r="G70" s="284"/>
    </row>
    <row r="71" spans="1:7" ht="30.75" customHeight="1">
      <c r="A71" s="285" t="s">
        <v>634</v>
      </c>
      <c r="B71" s="284"/>
      <c r="C71" s="286">
        <v>35</v>
      </c>
      <c r="D71" s="284"/>
      <c r="E71" s="185" t="s">
        <v>221</v>
      </c>
      <c r="F71" s="285" t="s">
        <v>354</v>
      </c>
      <c r="G71" s="284"/>
    </row>
    <row r="72" spans="1:7">
      <c r="A72" s="287"/>
      <c r="B72" s="284"/>
      <c r="C72" s="288">
        <v>70</v>
      </c>
      <c r="D72" s="284"/>
      <c r="E72" s="186"/>
      <c r="F72" s="287"/>
      <c r="G72" s="284"/>
    </row>
  </sheetData>
  <mergeCells count="187">
    <mergeCell ref="A71:B71"/>
    <mergeCell ref="C71:D71"/>
    <mergeCell ref="F71:G71"/>
    <mergeCell ref="A72:B72"/>
    <mergeCell ref="C72:D72"/>
    <mergeCell ref="F72:G72"/>
    <mergeCell ref="A68:G68"/>
    <mergeCell ref="A69:B69"/>
    <mergeCell ref="C69:D69"/>
    <mergeCell ref="F69:G69"/>
    <mergeCell ref="A70:B70"/>
    <mergeCell ref="C70:D70"/>
    <mergeCell ref="F70:G70"/>
    <mergeCell ref="A66:B66"/>
    <mergeCell ref="C66:D66"/>
    <mergeCell ref="F66:G66"/>
    <mergeCell ref="A67:B67"/>
    <mergeCell ref="C67:D67"/>
    <mergeCell ref="F67:G67"/>
    <mergeCell ref="A63:B63"/>
    <mergeCell ref="C63:D63"/>
    <mergeCell ref="F63:G63"/>
    <mergeCell ref="A64:G64"/>
    <mergeCell ref="A65:B65"/>
    <mergeCell ref="C65:D65"/>
    <mergeCell ref="F65:G65"/>
    <mergeCell ref="A61:B61"/>
    <mergeCell ref="C61:D61"/>
    <mergeCell ref="F61:G61"/>
    <mergeCell ref="A62:B62"/>
    <mergeCell ref="C62:D62"/>
    <mergeCell ref="F62:G62"/>
    <mergeCell ref="A59:B59"/>
    <mergeCell ref="C59:D59"/>
    <mergeCell ref="F59:G59"/>
    <mergeCell ref="A60:B60"/>
    <mergeCell ref="C60:D60"/>
    <mergeCell ref="F60:G60"/>
    <mergeCell ref="A57:B57"/>
    <mergeCell ref="C57:D57"/>
    <mergeCell ref="F57:G57"/>
    <mergeCell ref="A58:B58"/>
    <mergeCell ref="C58:D58"/>
    <mergeCell ref="F58:G58"/>
    <mergeCell ref="A54:B54"/>
    <mergeCell ref="C54:D54"/>
    <mergeCell ref="F54:G54"/>
    <mergeCell ref="A55:G55"/>
    <mergeCell ref="A56:B56"/>
    <mergeCell ref="C56:D56"/>
    <mergeCell ref="F56:G56"/>
    <mergeCell ref="A52:B52"/>
    <mergeCell ref="C52:D52"/>
    <mergeCell ref="F52:G52"/>
    <mergeCell ref="A53:B53"/>
    <mergeCell ref="C53:D53"/>
    <mergeCell ref="F53:G53"/>
    <mergeCell ref="A50:B50"/>
    <mergeCell ref="C50:D50"/>
    <mergeCell ref="F50:G50"/>
    <mergeCell ref="A51:B51"/>
    <mergeCell ref="C51:D51"/>
    <mergeCell ref="F51:G51"/>
    <mergeCell ref="A47:B47"/>
    <mergeCell ref="C47:D47"/>
    <mergeCell ref="F47:G47"/>
    <mergeCell ref="A48:G48"/>
    <mergeCell ref="A49:B49"/>
    <mergeCell ref="C49:D49"/>
    <mergeCell ref="F49:G49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35:B35"/>
    <mergeCell ref="C35:D35"/>
    <mergeCell ref="F35:G35"/>
    <mergeCell ref="A36:B36"/>
    <mergeCell ref="C36:D36"/>
    <mergeCell ref="F36:G36"/>
    <mergeCell ref="A33:B33"/>
    <mergeCell ref="C33:D33"/>
    <mergeCell ref="F33:G33"/>
    <mergeCell ref="A34:B34"/>
    <mergeCell ref="C34:D34"/>
    <mergeCell ref="F34:G34"/>
    <mergeCell ref="A31:B31"/>
    <mergeCell ref="C31:D31"/>
    <mergeCell ref="F31:G31"/>
    <mergeCell ref="A32:B32"/>
    <mergeCell ref="C32:D32"/>
    <mergeCell ref="F32:G32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21:B21"/>
    <mergeCell ref="C21:D21"/>
    <mergeCell ref="F21:G21"/>
    <mergeCell ref="A22:B22"/>
    <mergeCell ref="C22:D22"/>
    <mergeCell ref="F22:G22"/>
    <mergeCell ref="A19:B19"/>
    <mergeCell ref="C19:D19"/>
    <mergeCell ref="F19:G19"/>
    <mergeCell ref="A20:B20"/>
    <mergeCell ref="C20:D20"/>
    <mergeCell ref="F20:G20"/>
    <mergeCell ref="A16:B16"/>
    <mergeCell ref="C16:D16"/>
    <mergeCell ref="F16:G16"/>
    <mergeCell ref="A17:G17"/>
    <mergeCell ref="A18:B18"/>
    <mergeCell ref="C18:D18"/>
    <mergeCell ref="F18:G18"/>
    <mergeCell ref="A14:B14"/>
    <mergeCell ref="C14:D14"/>
    <mergeCell ref="F14:G14"/>
    <mergeCell ref="A15:B15"/>
    <mergeCell ref="C15:D15"/>
    <mergeCell ref="F15:G15"/>
    <mergeCell ref="A11:B11"/>
    <mergeCell ref="C11:D11"/>
    <mergeCell ref="F11:G11"/>
    <mergeCell ref="A12:G12"/>
    <mergeCell ref="A13:B13"/>
    <mergeCell ref="C13:D13"/>
    <mergeCell ref="F13:G13"/>
    <mergeCell ref="A9:B9"/>
    <mergeCell ref="C9:D9"/>
    <mergeCell ref="F9:G9"/>
    <mergeCell ref="A10:B10"/>
    <mergeCell ref="C10:D10"/>
    <mergeCell ref="F10:G10"/>
    <mergeCell ref="B4:C4"/>
    <mergeCell ref="A7:B7"/>
    <mergeCell ref="C7:D7"/>
    <mergeCell ref="F7:G7"/>
    <mergeCell ref="A8:B8"/>
    <mergeCell ref="C8:D8"/>
    <mergeCell ref="F8:G8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Vendimi</vt:lpstr>
      <vt:lpstr>Raporti financiar</vt:lpstr>
      <vt:lpstr>Tab. e buxhetit</vt:lpstr>
      <vt:lpstr>Mallrat</vt:lpstr>
      <vt:lpstr>Kapitalet</vt:lpstr>
      <vt:lpstr>Subvencionet dhe pagat</vt:lpstr>
      <vt:lpstr>Deputetët</vt:lpstr>
      <vt:lpstr>Administrata</vt:lpstr>
      <vt:lpstr>Stafi mbështetës politik</vt:lpstr>
      <vt:lpstr>Mallrat!Print_Area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2017-05-17T14:03:46Z</dcterms:modified>
</cp:coreProperties>
</file>